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xr:revisionPtr revIDLastSave="0" documentId="13_ncr:1_{9BF2C9EC-9ED1-41C6-AB6F-36AF8987B73C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ENERO -DICIEMBRE 2026" sheetId="13" r:id="rId1"/>
    <sheet name="INGRESOS 2026" sheetId="14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4" i="14" l="1"/>
  <c r="P15" i="13" l="1"/>
  <c r="P17" i="13"/>
  <c r="P18" i="13"/>
  <c r="N3" i="14" l="1"/>
  <c r="N4" i="14"/>
  <c r="N5" i="14"/>
  <c r="N6" i="14"/>
  <c r="N7" i="14"/>
  <c r="N8" i="14"/>
  <c r="N9" i="14"/>
  <c r="N10" i="14"/>
  <c r="N11" i="14"/>
  <c r="N12" i="14"/>
  <c r="N13" i="14"/>
  <c r="N15" i="14"/>
  <c r="N16" i="14"/>
  <c r="N17" i="14"/>
  <c r="N18" i="14"/>
  <c r="N19" i="14"/>
  <c r="N20" i="14"/>
  <c r="N21" i="14"/>
  <c r="N22" i="14"/>
  <c r="N23" i="14"/>
  <c r="N24" i="14"/>
  <c r="N25" i="14"/>
  <c r="N26" i="14"/>
  <c r="N27" i="14"/>
  <c r="N28" i="14"/>
  <c r="N29" i="14"/>
  <c r="N30" i="14"/>
  <c r="N31" i="14"/>
  <c r="N32" i="14"/>
  <c r="N33" i="14"/>
  <c r="N34" i="14"/>
  <c r="N35" i="14"/>
  <c r="N36" i="14"/>
  <c r="N37" i="14"/>
  <c r="N38" i="14"/>
  <c r="N39" i="14"/>
  <c r="P7" i="13" l="1"/>
  <c r="J73" i="13" l="1"/>
  <c r="P8" i="13" l="1"/>
  <c r="D9" i="13"/>
  <c r="E9" i="13"/>
  <c r="F9" i="13"/>
  <c r="G9" i="13"/>
  <c r="H9" i="13"/>
  <c r="I9" i="13"/>
  <c r="J9" i="13"/>
  <c r="K9" i="13"/>
  <c r="L9" i="13"/>
  <c r="M9" i="13"/>
  <c r="N9" i="13"/>
  <c r="O9" i="13"/>
  <c r="B13" i="13"/>
  <c r="D13" i="13"/>
  <c r="E13" i="13"/>
  <c r="F13" i="13"/>
  <c r="G13" i="13"/>
  <c r="H13" i="13"/>
  <c r="I13" i="13"/>
  <c r="J13" i="13"/>
  <c r="K13" i="13"/>
  <c r="L13" i="13"/>
  <c r="M13" i="13"/>
  <c r="N13" i="13"/>
  <c r="O13" i="13"/>
  <c r="P14" i="13"/>
  <c r="B19" i="13"/>
  <c r="B86" i="13" s="1"/>
  <c r="D19" i="13"/>
  <c r="E19" i="13"/>
  <c r="F19" i="13"/>
  <c r="G19" i="13"/>
  <c r="H19" i="13"/>
  <c r="I19" i="13"/>
  <c r="J19" i="13"/>
  <c r="K19" i="13"/>
  <c r="L19" i="13"/>
  <c r="M19" i="13"/>
  <c r="N19" i="13"/>
  <c r="O19" i="13"/>
  <c r="P20" i="13"/>
  <c r="P21" i="13"/>
  <c r="P22" i="13"/>
  <c r="P23" i="13"/>
  <c r="P24" i="13"/>
  <c r="P25" i="13"/>
  <c r="P26" i="13"/>
  <c r="P27" i="13"/>
  <c r="P28" i="13"/>
  <c r="B29" i="13"/>
  <c r="D29" i="13"/>
  <c r="E29" i="13"/>
  <c r="F29" i="13"/>
  <c r="G29" i="13"/>
  <c r="H29" i="13"/>
  <c r="I29" i="13"/>
  <c r="J29" i="13"/>
  <c r="K29" i="13"/>
  <c r="L29" i="13"/>
  <c r="M29" i="13"/>
  <c r="N29" i="13"/>
  <c r="O29" i="13"/>
  <c r="P30" i="13"/>
  <c r="P31" i="13"/>
  <c r="P32" i="13"/>
  <c r="P33" i="13"/>
  <c r="P34" i="13"/>
  <c r="P35" i="13"/>
  <c r="P36" i="13"/>
  <c r="P37" i="13"/>
  <c r="P38" i="13"/>
  <c r="B39" i="13"/>
  <c r="D39" i="13"/>
  <c r="P39" i="13" s="1"/>
  <c r="P40" i="13"/>
  <c r="P41" i="13"/>
  <c r="P42" i="13"/>
  <c r="P43" i="13"/>
  <c r="P44" i="13"/>
  <c r="P45" i="13"/>
  <c r="P46" i="13"/>
  <c r="B47" i="13"/>
  <c r="D47" i="13"/>
  <c r="P47" i="13" s="1"/>
  <c r="P48" i="13"/>
  <c r="P49" i="13"/>
  <c r="P50" i="13"/>
  <c r="P51" i="13"/>
  <c r="P52" i="13"/>
  <c r="P53" i="13"/>
  <c r="P54" i="13"/>
  <c r="B55" i="13"/>
  <c r="C55" i="13"/>
  <c r="C86" i="13" s="1"/>
  <c r="D55" i="13"/>
  <c r="E55" i="13"/>
  <c r="F55" i="13"/>
  <c r="G55" i="13"/>
  <c r="H55" i="13"/>
  <c r="I55" i="13"/>
  <c r="J55" i="13"/>
  <c r="K55" i="13"/>
  <c r="L55" i="13"/>
  <c r="M55" i="13"/>
  <c r="N55" i="13"/>
  <c r="O55" i="13"/>
  <c r="P56" i="13"/>
  <c r="P57" i="13"/>
  <c r="P58" i="13"/>
  <c r="P59" i="13"/>
  <c r="P60" i="13"/>
  <c r="P61" i="13"/>
  <c r="P62" i="13"/>
  <c r="P63" i="13"/>
  <c r="P64" i="13"/>
  <c r="B65" i="13"/>
  <c r="D65" i="13"/>
  <c r="P65" i="13" s="1"/>
  <c r="P66" i="13"/>
  <c r="P67" i="13"/>
  <c r="P68" i="13"/>
  <c r="P69" i="13"/>
  <c r="B70" i="13"/>
  <c r="D70" i="13"/>
  <c r="P70" i="13" s="1"/>
  <c r="P71" i="13"/>
  <c r="P72" i="13"/>
  <c r="B73" i="13"/>
  <c r="D73" i="13"/>
  <c r="E73" i="13"/>
  <c r="F73" i="13"/>
  <c r="G73" i="13"/>
  <c r="H73" i="13"/>
  <c r="I73" i="13"/>
  <c r="K73" i="13"/>
  <c r="L73" i="13"/>
  <c r="M73" i="13"/>
  <c r="N73" i="13"/>
  <c r="O73" i="13"/>
  <c r="P74" i="13"/>
  <c r="P75" i="13"/>
  <c r="P76" i="13"/>
  <c r="D77" i="13"/>
  <c r="P78" i="13"/>
  <c r="P77" i="13" s="1"/>
  <c r="P79" i="13"/>
  <c r="P80" i="13"/>
  <c r="D81" i="13"/>
  <c r="P81" i="13"/>
  <c r="P82" i="13"/>
  <c r="P83" i="13"/>
  <c r="P84" i="13"/>
  <c r="P85" i="13"/>
  <c r="B12" i="13" l="1"/>
  <c r="D12" i="13"/>
  <c r="E12" i="13"/>
  <c r="F86" i="13"/>
  <c r="F12" i="13"/>
  <c r="G86" i="13"/>
  <c r="H12" i="13"/>
  <c r="H86" i="13"/>
  <c r="G12" i="13"/>
  <c r="E86" i="13"/>
  <c r="D86" i="13"/>
  <c r="O86" i="13"/>
  <c r="O12" i="13"/>
  <c r="N86" i="13"/>
  <c r="N12" i="13"/>
  <c r="M12" i="13"/>
  <c r="M86" i="13"/>
  <c r="L86" i="13"/>
  <c r="L12" i="13"/>
  <c r="K86" i="13"/>
  <c r="K12" i="13"/>
  <c r="J12" i="13"/>
  <c r="J86" i="13"/>
  <c r="P19" i="13"/>
  <c r="P55" i="13"/>
  <c r="P29" i="13"/>
  <c r="I86" i="13"/>
  <c r="I12" i="13"/>
  <c r="P9" i="13"/>
  <c r="P13" i="13"/>
  <c r="P73" i="13"/>
  <c r="P86" i="13" l="1"/>
  <c r="P12" i="13"/>
  <c r="Q8" i="13"/>
  <c r="Q7" i="13"/>
  <c r="Q12" i="13" l="1"/>
  <c r="P88" i="13"/>
</calcChain>
</file>

<file path=xl/sharedStrings.xml><?xml version="1.0" encoding="utf-8"?>
<sst xmlns="http://schemas.openxmlformats.org/spreadsheetml/2006/main" count="133" uniqueCount="131">
  <si>
    <t xml:space="preserve">                                           SERVICIO REGIONAL DE SALUD NORCENTRAL   </t>
  </si>
  <si>
    <t>DETALLE</t>
  </si>
  <si>
    <t>Presupuesto Aprobado</t>
  </si>
  <si>
    <t>Presupuesto Modificado</t>
  </si>
  <si>
    <t xml:space="preserve">Gasto devengado </t>
  </si>
  <si>
    <t xml:space="preserve">Total 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</si>
  <si>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</si>
  <si>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</si>
  <si>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</si>
  <si>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</si>
  <si>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</si>
  <si>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</si>
  <si>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</si>
  <si>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</si>
  <si>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</si>
  <si>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</si>
  <si>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</si>
  <si>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</si>
  <si>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</si>
  <si>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</si>
  <si>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</si>
  <si>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</si>
  <si>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</si>
  <si>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</si>
  <si>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</si>
  <si>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</si>
  <si>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</si>
  <si>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</si>
  <si>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</si>
  <si>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</si>
  <si>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</si>
  <si>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</si>
  <si>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</si>
  <si>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</si>
  <si>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</si>
  <si>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</si>
  <si>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</si>
  <si>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</si>
  <si>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</si>
  <si>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</si>
  <si>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</si>
  <si>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</si>
  <si>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</si>
  <si>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</si>
  <si>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</si>
  <si>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</si>
  <si>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</si>
  <si>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</si>
  <si>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</si>
  <si>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</si>
  <si>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</si>
  <si>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</si>
  <si>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</si>
  <si>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</si>
  <si>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</si>
  <si>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</si>
  <si>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</si>
  <si>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</si>
  <si>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</si>
  <si>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</si>
  <si>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</si>
  <si>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</si>
  <si>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</si>
  <si>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</si>
  <si>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</si>
  <si>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</si>
  <si>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</si>
  <si>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</si>
  <si>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</si>
  <si>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</si>
  <si>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</si>
  <si>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</si>
  <si>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</si>
  <si>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</si>
  <si>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</si>
  <si>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</si>
  <si>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</si>
  <si>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</si>
  <si>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</si>
  <si>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</si>
  <si>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general</t>
  </si>
  <si>
    <r>
      <rPr>
        <b/>
        <sz val="9"/>
        <color theme="1"/>
        <rFont val="Calibri"/>
        <family val="2"/>
        <scheme val="minor"/>
      </rPr>
      <t>Presupuesto aprobado:</t>
    </r>
    <r>
      <rPr>
        <sz val="9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</si>
  <si>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9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</si>
  <si>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9"/>
        <color theme="1"/>
        <rFont val="Calibri"/>
        <family val="2"/>
        <scheme val="minor"/>
      </rPr>
      <t>Total devengado:</t>
    </r>
    <r>
      <rPr>
        <sz val="9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</si>
  <si>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                                                 HOSPITAL  DR. RAFAEL CASTRO</t>
  </si>
  <si>
    <t xml:space="preserve">                                                    Ejecución de Gasto y Aplicaciones financieras </t>
  </si>
  <si>
    <t xml:space="preserve"> </t>
  </si>
  <si>
    <t>Establecimiento</t>
  </si>
  <si>
    <t xml:space="preserve">INGRESOS VS </t>
  </si>
  <si>
    <t xml:space="preserve">SANTIAGO </t>
  </si>
  <si>
    <t>SERV. REGIONAL DE SALUD NORCENTRAL II</t>
  </si>
  <si>
    <t>Hospital Regional Universitario José María Cabral y Báez</t>
  </si>
  <si>
    <t xml:space="preserve">Hospital Infantil Regional Dr. Arturo Grullón </t>
  </si>
  <si>
    <t>Unidad de Niños Quemados Dra. Thelma Rosario</t>
  </si>
  <si>
    <t>Hospital Municipal Licey al Medio</t>
  </si>
  <si>
    <t>Centro de Atención Integral Bella Vista</t>
  </si>
  <si>
    <t>Hospital Municipal de Tamboril</t>
  </si>
  <si>
    <t>Hospital Napier Díaz (Villa González)</t>
  </si>
  <si>
    <t>Hospital Municipal de Sabana Iglesia</t>
  </si>
  <si>
    <t>Hospital Municipal de Jánico</t>
  </si>
  <si>
    <t>Hospital Muncipal de San José de las Matas</t>
  </si>
  <si>
    <t>Hospital Dr. Rafael Castro</t>
  </si>
  <si>
    <t>Hospital Periférico Ensanche Libertad</t>
  </si>
  <si>
    <t>Hospital Periférico Monte Adentro</t>
  </si>
  <si>
    <t>Hospital Municipal de Navarrete</t>
  </si>
  <si>
    <t>Centro Especializado Juan XXIII</t>
  </si>
  <si>
    <t>Hospital Municipal de Hato del Yaque</t>
  </si>
  <si>
    <t>Hospital Municipal Antonio Fernández (Baitoa)</t>
  </si>
  <si>
    <t>Hospital Presidente Estrella Ureña</t>
  </si>
  <si>
    <t xml:space="preserve">PUERTO PLATA </t>
  </si>
  <si>
    <t>Hospital Ricardo Limardo</t>
  </si>
  <si>
    <t>Hospital Dolores de la Cruz Montellano (no tienen vs)</t>
  </si>
  <si>
    <t>Hospital Pablo Morrobel Jimenez Luperón</t>
  </si>
  <si>
    <t>Hospital Municipal de Imbert</t>
  </si>
  <si>
    <t xml:space="preserve">Hospital Municipal de Altamira </t>
  </si>
  <si>
    <t>Hospital Dr. Rafael Cantisano Arias (Los Hidalgos)</t>
  </si>
  <si>
    <t>Centro Sanitario Dr. Francisco González Hardy (no tienen vs )</t>
  </si>
  <si>
    <t>Hospital Municipal de Villa Isabela</t>
  </si>
  <si>
    <t>Hospital Municipal de Guananico</t>
  </si>
  <si>
    <t>ESPAILLAT</t>
  </si>
  <si>
    <t>Hospital Provincial Toribio Bencosme</t>
  </si>
  <si>
    <t>Hospital Municipal Manuel de Luna Gaspar Hernández</t>
  </si>
  <si>
    <t>Hospital Dr. Rafael Gutiérrez Sánchez Cayetano Germosén</t>
  </si>
  <si>
    <t>Hospital Municipal José Contreras Villa Trina</t>
  </si>
  <si>
    <t>Hospital Municipal Jamao al Norte</t>
  </si>
  <si>
    <t>TOTAL INGRESOS RECIBIDOS VS</t>
  </si>
  <si>
    <t>.</t>
  </si>
  <si>
    <t>TOTAL  DEL 2026</t>
  </si>
  <si>
    <t>TOTAL :</t>
  </si>
  <si>
    <t>INGRESOS FR:          7,500,000.00</t>
  </si>
  <si>
    <t>INGRESOS VS:20,433,411.00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</si>
</sst>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_(* #,##0.00_);_(* \(#,##0.00\);_(* &quot;-&quot;??_);_(@_)"/>
    <numFmt numFmtId="165" formatCode="_(* #,##0.0_);_(* \(#,##0.0\);_(* &quot;-&quot;??_);_(@_)"/>
    <numFmt numFmtId="166" formatCode="_(* #,##0_);_(* \(#,##0\);_(* &quot;-&quot;??_);_(@_)"/>
    <numFmt numFmtId="167" formatCode="_(&quot;RD$&quot;* #,##0.00_);_(&quot;RD$&quot;* \(#,##0.00\);_(&quot;RD$&quot;* &quot;-&quot;??_);_(@_)"/>
    <numFmt numFmtId="168" formatCode="_-* #,##0.00\ _€_-;\-* #,##0.00\ _€_-;_-* &quot;-&quot;??\ _€_-;_-@_-"/>
    <numFmt numFmtId="169" formatCode="_(&quot;$&quot;* #,##0.00_);_(&quot;$&quot;* \(#,##0.00\);_(&quot;$&quot;* &quot;-&quot;??_);_(@_)"/>
  </numFmts>
  <fonts count="5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b/>
      <sz val="11"/>
      <color theme="8" tint="0.79998168889431442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indexed="8"/>
      <name val="Calibri"/>
      <family val="2"/>
    </font>
    <font>
      <sz val="9"/>
      <color indexed="8"/>
      <name val="Arial"/>
      <family val="2"/>
    </font>
    <font>
      <sz val="11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9"/>
      <color indexed="8"/>
      <name val="Calibri"/>
      <family val="2"/>
    </font>
    <font>
      <b/>
      <sz val="10"/>
      <color theme="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color indexed="8"/>
      <name val="Calibri"/>
      <family val="2"/>
    </font>
    <font>
      <sz val="10"/>
      <name val="Arial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rgb="FF000000"/>
      <name val="Calibri"/>
      <family val="2"/>
      <scheme val="minor"/>
    </font>
    <font>
      <sz val="8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4"/>
      <name val="Calibri"/>
      <family val="2"/>
      <scheme val="minor"/>
    </font>
    <font>
      <sz val="10"/>
      <color rgb="FFFF0000"/>
      <name val="Calibri"/>
      <family val="2"/>
      <scheme val="minor"/>
    </font>
  </fonts>
  <fills count="31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FFCC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theme="0"/>
      </left>
      <right/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theme="0"/>
      </bottom>
      <diagonal/>
    </border>
    <border>
      <left/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/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 style="thin">
        <color theme="0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64">
    <xf numFmtId="0" fontId="0" fillId="0" borderId="0"/>
    <xf numFmtId="164" fontId="1" fillId="0" borderId="0" applyFont="0" applyFill="0" applyBorder="0" applyAlignment="0" applyProtection="0"/>
    <xf numFmtId="164" fontId="21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0" fontId="22" fillId="0" borderId="0"/>
    <xf numFmtId="0" fontId="22" fillId="0" borderId="0"/>
    <xf numFmtId="0" fontId="21" fillId="0" borderId="0"/>
    <xf numFmtId="0" fontId="21" fillId="7" borderId="0" applyNumberFormat="0" applyBorder="0" applyAlignment="0" applyProtection="0"/>
    <xf numFmtId="0" fontId="21" fillId="8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6" borderId="0" applyNumberFormat="0" applyBorder="0" applyAlignment="0" applyProtection="0"/>
    <xf numFmtId="0" fontId="23" fillId="17" borderId="0" applyNumberFormat="0" applyBorder="0" applyAlignment="0" applyProtection="0"/>
    <xf numFmtId="0" fontId="23" fillId="14" borderId="0" applyNumberFormat="0" applyBorder="0" applyAlignment="0" applyProtection="0"/>
    <xf numFmtId="0" fontId="23" fillId="15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0" borderId="0" applyNumberFormat="0" applyBorder="0" applyAlignment="0" applyProtection="0"/>
    <xf numFmtId="0" fontId="23" fillId="21" borderId="0" applyNumberFormat="0" applyBorder="0" applyAlignment="0" applyProtection="0"/>
    <xf numFmtId="0" fontId="23" fillId="22" borderId="0" applyNumberFormat="0" applyBorder="0" applyAlignment="0" applyProtection="0"/>
    <xf numFmtId="0" fontId="23" fillId="23" borderId="0" applyNumberFormat="0" applyBorder="0" applyAlignment="0" applyProtection="0"/>
    <xf numFmtId="0" fontId="23" fillId="18" borderId="0" applyNumberFormat="0" applyBorder="0" applyAlignment="0" applyProtection="0"/>
    <xf numFmtId="0" fontId="23" fillId="19" borderId="0" applyNumberFormat="0" applyBorder="0" applyAlignment="0" applyProtection="0"/>
    <xf numFmtId="0" fontId="23" fillId="24" borderId="0" applyNumberFormat="0" applyBorder="0" applyAlignment="0" applyProtection="0"/>
    <xf numFmtId="0" fontId="24" fillId="8" borderId="0" applyNumberFormat="0" applyBorder="0" applyAlignment="0" applyProtection="0"/>
    <xf numFmtId="0" fontId="25" fillId="25" borderId="11" applyNumberFormat="0" applyAlignment="0" applyProtection="0"/>
    <xf numFmtId="0" fontId="26" fillId="26" borderId="12" applyNumberFormat="0" applyAlignment="0" applyProtection="0"/>
    <xf numFmtId="0" fontId="27" fillId="0" borderId="0" applyNumberFormat="0" applyFill="0" applyBorder="0" applyAlignment="0" applyProtection="0"/>
    <xf numFmtId="0" fontId="28" fillId="9" borderId="0" applyNumberFormat="0" applyBorder="0" applyAlignment="0" applyProtection="0"/>
    <xf numFmtId="0" fontId="29" fillId="0" borderId="13" applyNumberFormat="0" applyFill="0" applyAlignment="0" applyProtection="0"/>
    <xf numFmtId="0" fontId="30" fillId="0" borderId="14" applyNumberFormat="0" applyFill="0" applyAlignment="0" applyProtection="0"/>
    <xf numFmtId="0" fontId="31" fillId="0" borderId="15" applyNumberFormat="0" applyFill="0" applyAlignment="0" applyProtection="0"/>
    <xf numFmtId="0" fontId="31" fillId="0" borderId="0" applyNumberFormat="0" applyFill="0" applyBorder="0" applyAlignment="0" applyProtection="0"/>
    <xf numFmtId="0" fontId="32" fillId="12" borderId="11" applyNumberFormat="0" applyAlignment="0" applyProtection="0"/>
    <xf numFmtId="0" fontId="33" fillId="0" borderId="16" applyNumberFormat="0" applyFill="0" applyAlignment="0" applyProtection="0"/>
    <xf numFmtId="0" fontId="34" fillId="27" borderId="0" applyNumberFormat="0" applyBorder="0" applyAlignment="0" applyProtection="0"/>
    <xf numFmtId="0" fontId="21" fillId="28" borderId="17" applyNumberFormat="0" applyFont="0" applyAlignment="0" applyProtection="0"/>
    <xf numFmtId="0" fontId="35" fillId="25" borderId="18" applyNumberFormat="0" applyAlignment="0" applyProtection="0"/>
    <xf numFmtId="0" fontId="36" fillId="0" borderId="0" applyNumberFormat="0" applyFill="0" applyBorder="0" applyAlignment="0" applyProtection="0"/>
    <xf numFmtId="0" fontId="37" fillId="0" borderId="19" applyNumberFormat="0" applyFill="0" applyAlignment="0" applyProtection="0"/>
    <xf numFmtId="0" fontId="38" fillId="0" borderId="0" applyNumberFormat="0" applyFill="0" applyBorder="0" applyAlignment="0" applyProtection="0"/>
    <xf numFmtId="43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22" fillId="0" borderId="0"/>
    <xf numFmtId="0" fontId="1" fillId="0" borderId="0"/>
    <xf numFmtId="0" fontId="22" fillId="0" borderId="0"/>
    <xf numFmtId="0" fontId="1" fillId="6" borderId="10" applyNumberFormat="0" applyFont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</cellStyleXfs>
  <cellXfs count="153">
    <xf numFmtId="0" fontId="0" fillId="0" borderId="0" xfId="0"/>
    <xf numFmtId="0" fontId="5" fillId="0" borderId="2" xfId="0" applyFont="1" applyBorder="1" applyAlignment="1">
      <alignment horizontal="left" vertical="top" wrapText="1" readingOrder="1"/>
    </xf>
    <xf numFmtId="0" fontId="6" fillId="3" borderId="3" xfId="0" applyFont="1" applyFill="1" applyBorder="1" applyAlignment="1">
      <alignment horizontal="center"/>
    </xf>
    <xf numFmtId="0" fontId="7" fillId="0" borderId="2" xfId="0" applyFont="1" applyBorder="1" applyAlignment="1">
      <alignment horizontal="left" vertical="center" wrapText="1"/>
    </xf>
    <xf numFmtId="164" fontId="3" fillId="0" borderId="2" xfId="1" applyFont="1" applyBorder="1" applyAlignment="1">
      <alignment horizontal="left" vertical="center" wrapText="1"/>
    </xf>
    <xf numFmtId="4" fontId="3" fillId="0" borderId="2" xfId="0" applyNumberFormat="1" applyFont="1" applyBorder="1"/>
    <xf numFmtId="0" fontId="8" fillId="0" borderId="2" xfId="0" applyFont="1" applyBorder="1" applyAlignment="1">
      <alignment horizontal="left" vertical="center" wrapText="1" indent="2"/>
    </xf>
    <xf numFmtId="164" fontId="0" fillId="0" borderId="2" xfId="0" applyNumberFormat="1" applyBorder="1" applyAlignment="1">
      <alignment vertical="center" wrapText="1"/>
    </xf>
    <xf numFmtId="4" fontId="0" fillId="0" borderId="2" xfId="0" applyNumberFormat="1" applyBorder="1"/>
    <xf numFmtId="4" fontId="9" fillId="0" borderId="2" xfId="0" applyNumberFormat="1" applyFont="1" applyBorder="1" applyAlignment="1">
      <alignment horizontal="right"/>
    </xf>
    <xf numFmtId="164" fontId="10" fillId="0" borderId="2" xfId="0" applyNumberFormat="1" applyFont="1" applyBorder="1" applyAlignment="1">
      <alignment horizontal="right"/>
    </xf>
    <xf numFmtId="164" fontId="11" fillId="0" borderId="2" xfId="0" applyNumberFormat="1" applyFont="1" applyBorder="1" applyAlignment="1">
      <alignment horizontal="right"/>
    </xf>
    <xf numFmtId="166" fontId="0" fillId="0" borderId="2" xfId="0" applyNumberFormat="1" applyBorder="1" applyAlignment="1">
      <alignment vertical="center" wrapText="1"/>
    </xf>
    <xf numFmtId="0" fontId="0" fillId="0" borderId="4" xfId="0" applyBorder="1"/>
    <xf numFmtId="164" fontId="3" fillId="0" borderId="2" xfId="1" applyFont="1" applyBorder="1" applyAlignment="1">
      <alignment vertical="center" wrapText="1"/>
    </xf>
    <xf numFmtId="164" fontId="3" fillId="0" borderId="2" xfId="0" applyNumberFormat="1" applyFont="1" applyBorder="1"/>
    <xf numFmtId="164" fontId="12" fillId="0" borderId="2" xfId="0" applyNumberFormat="1" applyFont="1" applyBorder="1" applyAlignment="1">
      <alignment horizontal="right"/>
    </xf>
    <xf numFmtId="164" fontId="13" fillId="0" borderId="2" xfId="0" applyNumberFormat="1" applyFont="1" applyBorder="1" applyAlignment="1">
      <alignment horizontal="right"/>
    </xf>
    <xf numFmtId="4" fontId="14" fillId="0" borderId="2" xfId="0" applyNumberFormat="1" applyFont="1" applyBorder="1" applyAlignment="1">
      <alignment horizontal="right"/>
    </xf>
    <xf numFmtId="166" fontId="3" fillId="0" borderId="2" xfId="0" applyNumberFormat="1" applyFont="1" applyBorder="1" applyAlignment="1">
      <alignment vertical="center" wrapText="1"/>
    </xf>
    <xf numFmtId="0" fontId="0" fillId="0" borderId="2" xfId="0" applyBorder="1"/>
    <xf numFmtId="164" fontId="3" fillId="0" borderId="2" xfId="0" applyNumberFormat="1" applyFont="1" applyBorder="1" applyAlignment="1">
      <alignment vertical="center" wrapText="1"/>
    </xf>
    <xf numFmtId="164" fontId="0" fillId="4" borderId="2" xfId="0" applyNumberFormat="1" applyFill="1" applyBorder="1" applyAlignment="1">
      <alignment vertical="center" wrapText="1"/>
    </xf>
    <xf numFmtId="164" fontId="0" fillId="0" borderId="2" xfId="0" applyNumberFormat="1" applyBorder="1"/>
    <xf numFmtId="0" fontId="8" fillId="0" borderId="2" xfId="0" applyFont="1" applyBorder="1" applyAlignment="1">
      <alignment horizontal="left" vertical="top" wrapText="1" indent="2"/>
    </xf>
    <xf numFmtId="166" fontId="0" fillId="0" borderId="0" xfId="0" applyNumberFormat="1" applyAlignment="1">
      <alignment vertical="center" wrapText="1"/>
    </xf>
    <xf numFmtId="0" fontId="8" fillId="0" borderId="5" xfId="0" applyFont="1" applyBorder="1" applyAlignment="1">
      <alignment horizontal="left" vertical="center" wrapText="1" indent="2"/>
    </xf>
    <xf numFmtId="166" fontId="0" fillId="0" borderId="5" xfId="0" applyNumberFormat="1" applyBorder="1" applyAlignment="1">
      <alignment vertical="center" wrapText="1"/>
    </xf>
    <xf numFmtId="164" fontId="0" fillId="0" borderId="5" xfId="0" applyNumberFormat="1" applyBorder="1" applyAlignment="1">
      <alignment vertical="center" wrapText="1"/>
    </xf>
    <xf numFmtId="166" fontId="3" fillId="0" borderId="5" xfId="0" applyNumberFormat="1" applyFont="1" applyBorder="1" applyAlignment="1">
      <alignment vertical="center" wrapText="1"/>
    </xf>
    <xf numFmtId="164" fontId="11" fillId="0" borderId="5" xfId="0" applyNumberFormat="1" applyFont="1" applyBorder="1" applyAlignment="1">
      <alignment horizontal="right"/>
    </xf>
    <xf numFmtId="4" fontId="3" fillId="0" borderId="5" xfId="0" applyNumberFormat="1" applyFont="1" applyBorder="1"/>
    <xf numFmtId="0" fontId="15" fillId="2" borderId="6" xfId="0" applyFont="1" applyFill="1" applyBorder="1" applyAlignment="1">
      <alignment vertical="center"/>
    </xf>
    <xf numFmtId="0" fontId="16" fillId="0" borderId="9" xfId="0" applyFont="1" applyBorder="1" applyAlignment="1">
      <alignment vertical="center" wrapText="1"/>
    </xf>
    <xf numFmtId="4" fontId="9" fillId="0" borderId="0" xfId="0" applyNumberFormat="1" applyFont="1" applyAlignment="1">
      <alignment horizontal="right"/>
    </xf>
    <xf numFmtId="0" fontId="17" fillId="0" borderId="9" xfId="0" applyFont="1" applyBorder="1" applyAlignment="1">
      <alignment wrapText="1"/>
    </xf>
    <xf numFmtId="0" fontId="16" fillId="0" borderId="9" xfId="0" applyFont="1" applyBorder="1" applyAlignment="1">
      <alignment wrapText="1"/>
    </xf>
    <xf numFmtId="164" fontId="0" fillId="0" borderId="2" xfId="1" applyFont="1" applyBorder="1" applyAlignment="1">
      <alignment vertical="center" wrapText="1"/>
    </xf>
    <xf numFmtId="165" fontId="2" fillId="2" borderId="7" xfId="0" applyNumberFormat="1" applyFont="1" applyFill="1" applyBorder="1"/>
    <xf numFmtId="164" fontId="0" fillId="0" borderId="0" xfId="1" applyFont="1"/>
    <xf numFmtId="39" fontId="3" fillId="0" borderId="2" xfId="0" applyNumberFormat="1" applyFont="1" applyBorder="1"/>
    <xf numFmtId="164" fontId="3" fillId="0" borderId="2" xfId="1" applyFont="1" applyFill="1" applyBorder="1" applyAlignment="1">
      <alignment horizontal="left" vertical="center" wrapText="1"/>
    </xf>
    <xf numFmtId="164" fontId="3" fillId="0" borderId="2" xfId="1" applyFont="1" applyBorder="1"/>
    <xf numFmtId="164" fontId="0" fillId="0" borderId="2" xfId="1" applyFont="1" applyFill="1" applyBorder="1"/>
    <xf numFmtId="164" fontId="0" fillId="0" borderId="5" xfId="1" applyFont="1" applyBorder="1" applyAlignment="1">
      <alignment vertical="center" wrapText="1"/>
    </xf>
    <xf numFmtId="164" fontId="2" fillId="2" borderId="7" xfId="1" applyFont="1" applyFill="1" applyBorder="1"/>
    <xf numFmtId="164" fontId="3" fillId="5" borderId="2" xfId="1" applyFont="1" applyFill="1" applyBorder="1" applyAlignment="1">
      <alignment vertical="center" wrapText="1"/>
    </xf>
    <xf numFmtId="4" fontId="3" fillId="5" borderId="2" xfId="0" applyNumberFormat="1" applyFont="1" applyFill="1" applyBorder="1"/>
    <xf numFmtId="4" fontId="3" fillId="5" borderId="2" xfId="0" applyNumberFormat="1" applyFont="1" applyFill="1" applyBorder="1" applyAlignment="1">
      <alignment vertical="center" wrapText="1"/>
    </xf>
    <xf numFmtId="166" fontId="3" fillId="5" borderId="2" xfId="0" applyNumberFormat="1" applyFont="1" applyFill="1" applyBorder="1" applyAlignment="1">
      <alignment vertical="center" wrapText="1"/>
    </xf>
    <xf numFmtId="164" fontId="0" fillId="5" borderId="2" xfId="0" applyNumberFormat="1" applyFill="1" applyBorder="1" applyAlignment="1">
      <alignment vertical="center" wrapText="1"/>
    </xf>
    <xf numFmtId="164" fontId="3" fillId="5" borderId="2" xfId="0" applyNumberFormat="1" applyFont="1" applyFill="1" applyBorder="1"/>
    <xf numFmtId="39" fontId="3" fillId="5" borderId="2" xfId="0" applyNumberFormat="1" applyFont="1" applyFill="1" applyBorder="1" applyAlignment="1">
      <alignment vertical="center" wrapText="1"/>
    </xf>
    <xf numFmtId="0" fontId="7" fillId="5" borderId="2" xfId="0" applyFont="1" applyFill="1" applyBorder="1" applyAlignment="1">
      <alignment horizontal="left" vertical="center" wrapText="1"/>
    </xf>
    <xf numFmtId="164" fontId="3" fillId="5" borderId="2" xfId="1" applyFont="1" applyFill="1" applyBorder="1"/>
    <xf numFmtId="4" fontId="0" fillId="5" borderId="2" xfId="0" applyNumberFormat="1" applyFill="1" applyBorder="1" applyAlignment="1">
      <alignment vertical="center" wrapText="1"/>
    </xf>
    <xf numFmtId="164" fontId="18" fillId="0" borderId="2" xfId="1" applyFont="1" applyBorder="1" applyAlignment="1">
      <alignment horizontal="left" vertical="top" wrapText="1" readingOrder="1"/>
    </xf>
    <xf numFmtId="164" fontId="39" fillId="0" borderId="2" xfId="1" applyFont="1" applyBorder="1" applyAlignment="1">
      <alignment horizontal="left" vertical="top" wrapText="1" readingOrder="1"/>
    </xf>
    <xf numFmtId="17" fontId="5" fillId="0" borderId="2" xfId="0" applyNumberFormat="1" applyFont="1" applyBorder="1" applyAlignment="1">
      <alignment horizontal="left" vertical="top" wrapText="1" readingOrder="1"/>
    </xf>
    <xf numFmtId="164" fontId="2" fillId="2" borderId="7" xfId="0" applyNumberFormat="1" applyFont="1" applyFill="1" applyBorder="1"/>
    <xf numFmtId="164" fontId="41" fillId="0" borderId="2" xfId="1" applyFont="1" applyBorder="1" applyAlignment="1">
      <alignment horizontal="left" vertical="top" wrapText="1" readingOrder="1"/>
    </xf>
    <xf numFmtId="164" fontId="41" fillId="0" borderId="2" xfId="0" applyNumberFormat="1" applyFont="1" applyBorder="1" applyAlignment="1">
      <alignment horizontal="left" vertical="top" wrapText="1" readingOrder="1"/>
    </xf>
    <xf numFmtId="164" fontId="41" fillId="0" borderId="2" xfId="0" applyNumberFormat="1" applyFont="1" applyBorder="1" applyAlignment="1">
      <alignment horizontal="right" vertical="top" wrapText="1" readingOrder="1"/>
    </xf>
    <xf numFmtId="43" fontId="41" fillId="0" borderId="2" xfId="0" applyNumberFormat="1" applyFont="1" applyBorder="1" applyAlignment="1">
      <alignment horizontal="left" vertical="top" wrapText="1" readingOrder="1"/>
    </xf>
    <xf numFmtId="164" fontId="0" fillId="0" borderId="0" xfId="0" applyNumberFormat="1"/>
    <xf numFmtId="164" fontId="20" fillId="0" borderId="2" xfId="1" applyFont="1" applyBorder="1" applyAlignment="1">
      <alignment horizontal="left" vertical="top" wrapText="1" readingOrder="1"/>
    </xf>
    <xf numFmtId="0" fontId="20" fillId="0" borderId="2" xfId="0" applyFont="1" applyBorder="1" applyAlignment="1">
      <alignment horizontal="left" vertical="top" wrapText="1" readingOrder="1"/>
    </xf>
    <xf numFmtId="164" fontId="2" fillId="2" borderId="8" xfId="0" applyNumberFormat="1" applyFont="1" applyFill="1" applyBorder="1"/>
    <xf numFmtId="164" fontId="3" fillId="5" borderId="2" xfId="0" applyNumberFormat="1" applyFont="1" applyFill="1" applyBorder="1" applyAlignment="1">
      <alignment vertical="center" wrapText="1"/>
    </xf>
    <xf numFmtId="17" fontId="6" fillId="3" borderId="3" xfId="0" applyNumberFormat="1" applyFont="1" applyFill="1" applyBorder="1" applyAlignment="1">
      <alignment horizontal="center"/>
    </xf>
    <xf numFmtId="0" fontId="43" fillId="29" borderId="27" xfId="0" applyFont="1" applyFill="1" applyBorder="1" applyAlignment="1">
      <alignment horizontal="center" wrapText="1"/>
    </xf>
    <xf numFmtId="164" fontId="44" fillId="29" borderId="28" xfId="1" applyFont="1" applyFill="1" applyBorder="1" applyAlignment="1">
      <alignment horizontal="center" wrapText="1"/>
    </xf>
    <xf numFmtId="164" fontId="44" fillId="29" borderId="29" xfId="1" applyFont="1" applyFill="1" applyBorder="1" applyAlignment="1">
      <alignment horizontal="center" wrapText="1"/>
    </xf>
    <xf numFmtId="0" fontId="0" fillId="29" borderId="29" xfId="0" applyFill="1" applyBorder="1"/>
    <xf numFmtId="0" fontId="0" fillId="29" borderId="30" xfId="0" applyFill="1" applyBorder="1"/>
    <xf numFmtId="0" fontId="45" fillId="30" borderId="31" xfId="0" applyFont="1" applyFill="1" applyBorder="1" applyAlignment="1">
      <alignment horizontal="center" wrapText="1"/>
    </xf>
    <xf numFmtId="17" fontId="43" fillId="30" borderId="32" xfId="1" applyNumberFormat="1" applyFont="1" applyFill="1" applyBorder="1" applyAlignment="1">
      <alignment horizontal="center" wrapText="1"/>
    </xf>
    <xf numFmtId="0" fontId="3" fillId="30" borderId="33" xfId="0" applyFont="1" applyFill="1" applyBorder="1"/>
    <xf numFmtId="0" fontId="40" fillId="0" borderId="31" xfId="0" applyFont="1" applyBorder="1" applyAlignment="1">
      <alignment horizontal="left" wrapText="1"/>
    </xf>
    <xf numFmtId="164" fontId="46" fillId="0" borderId="34" xfId="1" applyFont="1" applyFill="1" applyBorder="1" applyAlignment="1">
      <alignment horizontal="center" wrapText="1"/>
    </xf>
    <xf numFmtId="164" fontId="46" fillId="0" borderId="2" xfId="1" applyFont="1" applyFill="1" applyBorder="1" applyAlignment="1">
      <alignment horizontal="center" wrapText="1"/>
    </xf>
    <xf numFmtId="164" fontId="47" fillId="0" borderId="2" xfId="1" applyFont="1" applyFill="1" applyBorder="1"/>
    <xf numFmtId="0" fontId="46" fillId="0" borderId="31" xfId="0" applyFont="1" applyBorder="1"/>
    <xf numFmtId="164" fontId="46" fillId="0" borderId="34" xfId="1" applyFont="1" applyFill="1" applyBorder="1"/>
    <xf numFmtId="39" fontId="46" fillId="0" borderId="2" xfId="5" applyNumberFormat="1" applyFont="1" applyFill="1" applyBorder="1"/>
    <xf numFmtId="0" fontId="46" fillId="0" borderId="31" xfId="0" applyFont="1" applyBorder="1" applyAlignment="1">
      <alignment horizontal="left"/>
    </xf>
    <xf numFmtId="40" fontId="46" fillId="0" borderId="2" xfId="5" applyNumberFormat="1" applyFont="1" applyFill="1" applyBorder="1"/>
    <xf numFmtId="164" fontId="5" fillId="0" borderId="2" xfId="1" applyFont="1" applyBorder="1" applyAlignment="1">
      <alignment vertical="top" wrapText="1" readingOrder="1"/>
    </xf>
    <xf numFmtId="164" fontId="45" fillId="0" borderId="2" xfId="1" applyFont="1" applyFill="1" applyBorder="1" applyAlignment="1"/>
    <xf numFmtId="164" fontId="45" fillId="0" borderId="2" xfId="1" applyFont="1" applyFill="1" applyBorder="1"/>
    <xf numFmtId="169" fontId="5" fillId="0" borderId="2" xfId="0" applyNumberFormat="1" applyFont="1" applyBorder="1" applyAlignment="1">
      <alignment vertical="top" wrapText="1" readingOrder="1"/>
    </xf>
    <xf numFmtId="164" fontId="46" fillId="0" borderId="34" xfId="1" applyFont="1" applyFill="1" applyBorder="1" applyAlignment="1"/>
    <xf numFmtId="39" fontId="46" fillId="0" borderId="2" xfId="1" applyNumberFormat="1" applyFont="1" applyFill="1" applyBorder="1" applyAlignment="1"/>
    <xf numFmtId="164" fontId="46" fillId="0" borderId="2" xfId="1" applyFont="1" applyFill="1" applyBorder="1" applyAlignment="1"/>
    <xf numFmtId="164" fontId="46" fillId="0" borderId="2" xfId="1" applyFont="1" applyFill="1" applyBorder="1"/>
    <xf numFmtId="164" fontId="46" fillId="0" borderId="34" xfId="1" applyFont="1" applyFill="1" applyBorder="1" applyAlignment="1">
      <alignment wrapText="1"/>
    </xf>
    <xf numFmtId="164" fontId="46" fillId="0" borderId="2" xfId="1" applyFont="1" applyFill="1" applyBorder="1" applyAlignment="1">
      <alignment wrapText="1"/>
    </xf>
    <xf numFmtId="0" fontId="48" fillId="30" borderId="31" xfId="0" applyFont="1" applyFill="1" applyBorder="1" applyAlignment="1">
      <alignment horizontal="center"/>
    </xf>
    <xf numFmtId="164" fontId="47" fillId="30" borderId="34" xfId="1" applyFont="1" applyFill="1" applyBorder="1" applyAlignment="1"/>
    <xf numFmtId="164" fontId="47" fillId="30" borderId="2" xfId="1" applyFont="1" applyFill="1" applyBorder="1" applyAlignment="1"/>
    <xf numFmtId="164" fontId="47" fillId="30" borderId="2" xfId="1" applyFont="1" applyFill="1" applyBorder="1"/>
    <xf numFmtId="0" fontId="47" fillId="30" borderId="2" xfId="0" applyFont="1" applyFill="1" applyBorder="1"/>
    <xf numFmtId="0" fontId="44" fillId="0" borderId="31" xfId="0" applyFont="1" applyBorder="1"/>
    <xf numFmtId="164" fontId="46" fillId="0" borderId="34" xfId="1" applyFont="1" applyBorder="1" applyAlignment="1">
      <alignment horizontal="center"/>
    </xf>
    <xf numFmtId="164" fontId="46" fillId="0" borderId="2" xfId="1" applyFont="1" applyBorder="1" applyAlignment="1">
      <alignment horizontal="center"/>
    </xf>
    <xf numFmtId="164" fontId="0" fillId="0" borderId="2" xfId="1" applyFont="1" applyBorder="1"/>
    <xf numFmtId="164" fontId="49" fillId="0" borderId="34" xfId="1" applyFont="1" applyFill="1" applyBorder="1"/>
    <xf numFmtId="39" fontId="49" fillId="0" borderId="2" xfId="5" applyNumberFormat="1" applyFont="1" applyFill="1" applyBorder="1"/>
    <xf numFmtId="164" fontId="42" fillId="0" borderId="2" xfId="1" applyFont="1" applyFill="1" applyBorder="1"/>
    <xf numFmtId="164" fontId="44" fillId="0" borderId="34" xfId="1" applyFont="1" applyFill="1" applyBorder="1"/>
    <xf numFmtId="4" fontId="46" fillId="0" borderId="2" xfId="6" applyNumberFormat="1" applyFont="1" applyBorder="1"/>
    <xf numFmtId="0" fontId="45" fillId="30" borderId="31" xfId="0" applyFont="1" applyFill="1" applyBorder="1" applyAlignment="1">
      <alignment horizontal="center"/>
    </xf>
    <xf numFmtId="164" fontId="1" fillId="30" borderId="34" xfId="1" applyFont="1" applyFill="1" applyBorder="1" applyAlignment="1"/>
    <xf numFmtId="164" fontId="1" fillId="30" borderId="2" xfId="1" applyFont="1" applyFill="1" applyBorder="1" applyAlignment="1"/>
    <xf numFmtId="164" fontId="0" fillId="30" borderId="2" xfId="1" applyFont="1" applyFill="1" applyBorder="1"/>
    <xf numFmtId="0" fontId="47" fillId="0" borderId="31" xfId="0" applyFont="1" applyBorder="1"/>
    <xf numFmtId="164" fontId="47" fillId="0" borderId="34" xfId="1" applyFont="1" applyFill="1" applyBorder="1" applyAlignment="1"/>
    <xf numFmtId="164" fontId="47" fillId="0" borderId="2" xfId="1" applyFont="1" applyFill="1" applyBorder="1" applyAlignment="1"/>
    <xf numFmtId="164" fontId="47" fillId="0" borderId="34" xfId="1" applyFont="1" applyFill="1" applyBorder="1"/>
    <xf numFmtId="39" fontId="47" fillId="0" borderId="2" xfId="5" applyNumberFormat="1" applyFont="1" applyFill="1" applyBorder="1"/>
    <xf numFmtId="164" fontId="47" fillId="0" borderId="35" xfId="1" applyFont="1" applyFill="1" applyBorder="1" applyAlignment="1"/>
    <xf numFmtId="0" fontId="47" fillId="0" borderId="36" xfId="0" applyFont="1" applyBorder="1"/>
    <xf numFmtId="164" fontId="47" fillId="0" borderId="5" xfId="1" applyFont="1" applyFill="1" applyBorder="1" applyAlignment="1"/>
    <xf numFmtId="164" fontId="47" fillId="0" borderId="5" xfId="1" applyFont="1" applyFill="1" applyBorder="1"/>
    <xf numFmtId="0" fontId="3" fillId="0" borderId="37" xfId="0" applyFont="1" applyBorder="1" applyAlignment="1">
      <alignment horizontal="right"/>
    </xf>
    <xf numFmtId="164" fontId="3" fillId="0" borderId="6" xfId="0" applyNumberFormat="1" applyFont="1" applyBorder="1"/>
    <xf numFmtId="164" fontId="3" fillId="0" borderId="28" xfId="0" applyNumberFormat="1" applyFont="1" applyBorder="1"/>
    <xf numFmtId="164" fontId="3" fillId="0" borderId="29" xfId="0" applyNumberFormat="1" applyFont="1" applyBorder="1"/>
    <xf numFmtId="164" fontId="3" fillId="0" borderId="29" xfId="1" applyFont="1" applyBorder="1"/>
    <xf numFmtId="164" fontId="3" fillId="0" borderId="30" xfId="0" applyNumberFormat="1" applyFont="1" applyBorder="1"/>
    <xf numFmtId="164" fontId="43" fillId="0" borderId="2" xfId="1" applyFont="1" applyFill="1" applyBorder="1"/>
    <xf numFmtId="166" fontId="0" fillId="0" borderId="0" xfId="0" applyNumberFormat="1"/>
    <xf numFmtId="4" fontId="5" fillId="0" borderId="2" xfId="0" applyNumberFormat="1" applyFont="1" applyBorder="1" applyAlignment="1">
      <alignment horizontal="right" vertical="top" wrapText="1" readingOrder="1"/>
    </xf>
    <xf numFmtId="0" fontId="41" fillId="0" borderId="2" xfId="0" applyFont="1" applyBorder="1" applyAlignment="1">
      <alignment horizontal="left" vertical="top" wrapText="1" readingOrder="1"/>
    </xf>
    <xf numFmtId="0" fontId="5" fillId="0" borderId="2" xfId="0" applyFont="1" applyBorder="1" applyAlignment="1">
      <alignment horizontal="right" vertical="top" wrapText="1" readingOrder="1"/>
    </xf>
    <xf numFmtId="4" fontId="3" fillId="0" borderId="0" xfId="0" applyNumberFormat="1" applyFont="1"/>
    <xf numFmtId="164" fontId="21" fillId="0" borderId="2" xfId="0" applyNumberFormat="1" applyFont="1" applyBorder="1" applyAlignment="1">
      <alignment horizontal="right"/>
    </xf>
    <xf numFmtId="4" fontId="20" fillId="0" borderId="2" xfId="0" applyNumberFormat="1" applyFont="1" applyBorder="1" applyAlignment="1">
      <alignment horizontal="left" vertical="top" wrapText="1" readingOrder="1"/>
    </xf>
    <xf numFmtId="0" fontId="19" fillId="0" borderId="1" xfId="0" applyFont="1" applyBorder="1" applyAlignment="1">
      <alignment horizontal="center" vertical="center" wrapText="1" readingOrder="1"/>
    </xf>
    <xf numFmtId="0" fontId="19" fillId="0" borderId="0" xfId="0" applyFont="1" applyAlignment="1">
      <alignment horizontal="center" vertical="center" wrapText="1" readingOrder="1"/>
    </xf>
    <xf numFmtId="0" fontId="5" fillId="0" borderId="1" xfId="0" applyFont="1" applyBorder="1" applyAlignment="1">
      <alignment horizontal="center" vertical="top" wrapText="1" readingOrder="1"/>
    </xf>
    <xf numFmtId="0" fontId="5" fillId="0" borderId="0" xfId="0" applyFont="1" applyAlignment="1">
      <alignment horizontal="center" vertical="top" wrapText="1" readingOrder="1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25" xfId="0" applyFont="1" applyBorder="1" applyAlignment="1">
      <alignment horizontal="left" vertical="top" wrapText="1" readingOrder="1"/>
    </xf>
    <xf numFmtId="0" fontId="5" fillId="0" borderId="26" xfId="0" applyFont="1" applyBorder="1" applyAlignment="1">
      <alignment horizontal="left" vertical="top" wrapText="1" readingOrder="1"/>
    </xf>
    <xf numFmtId="0" fontId="6" fillId="2" borderId="23" xfId="0" applyFont="1" applyFill="1" applyBorder="1" applyAlignment="1">
      <alignment horizontal="left" vertical="center"/>
    </xf>
    <xf numFmtId="0" fontId="6" fillId="2" borderId="24" xfId="0" applyFont="1" applyFill="1" applyBorder="1" applyAlignment="1">
      <alignment horizontal="left" vertical="center"/>
    </xf>
    <xf numFmtId="164" fontId="6" fillId="2" borderId="23" xfId="1" applyFont="1" applyFill="1" applyBorder="1" applyAlignment="1">
      <alignment horizontal="center" vertical="center" wrapText="1"/>
    </xf>
    <xf numFmtId="164" fontId="6" fillId="2" borderId="24" xfId="1" applyFont="1" applyFill="1" applyBorder="1" applyAlignment="1">
      <alignment horizontal="center" vertical="center" wrapText="1"/>
    </xf>
    <xf numFmtId="0" fontId="6" fillId="3" borderId="20" xfId="0" applyFont="1" applyFill="1" applyBorder="1" applyAlignment="1">
      <alignment horizontal="center" vertical="center"/>
    </xf>
    <xf numFmtId="0" fontId="6" fillId="3" borderId="21" xfId="0" applyFont="1" applyFill="1" applyBorder="1" applyAlignment="1">
      <alignment horizontal="center" vertical="center"/>
    </xf>
    <xf numFmtId="0" fontId="6" fillId="3" borderId="22" xfId="0" applyFont="1" applyFill="1" applyBorder="1" applyAlignment="1">
      <alignment horizontal="center" vertical="center"/>
    </xf>
  </cellXfs>
  <cellStyles count="64">
    <cellStyle name="20% - Accent1" xfId="9" xr:uid="{00000000-0005-0000-0000-000000000000}"/>
    <cellStyle name="20% - Accent2" xfId="10" xr:uid="{00000000-0005-0000-0000-000001000000}"/>
    <cellStyle name="20% - Accent3" xfId="11" xr:uid="{00000000-0005-0000-0000-000002000000}"/>
    <cellStyle name="20% - Accent4" xfId="12" xr:uid="{00000000-0005-0000-0000-000003000000}"/>
    <cellStyle name="20% - Accent5" xfId="13" xr:uid="{00000000-0005-0000-0000-000004000000}"/>
    <cellStyle name="20% - Accent6" xfId="14" xr:uid="{00000000-0005-0000-0000-000005000000}"/>
    <cellStyle name="40% - Accent1" xfId="15" xr:uid="{00000000-0005-0000-0000-000006000000}"/>
    <cellStyle name="40% - Accent2" xfId="16" xr:uid="{00000000-0005-0000-0000-000007000000}"/>
    <cellStyle name="40% - Accent3" xfId="17" xr:uid="{00000000-0005-0000-0000-000008000000}"/>
    <cellStyle name="40% - Accent4" xfId="18" xr:uid="{00000000-0005-0000-0000-000009000000}"/>
    <cellStyle name="40% - Accent5" xfId="19" xr:uid="{00000000-0005-0000-0000-00000A000000}"/>
    <cellStyle name="40% - Accent6" xfId="20" xr:uid="{00000000-0005-0000-0000-00000B000000}"/>
    <cellStyle name="60% - Accent1" xfId="21" xr:uid="{00000000-0005-0000-0000-00000C000000}"/>
    <cellStyle name="60% - Accent2" xfId="22" xr:uid="{00000000-0005-0000-0000-00000D000000}"/>
    <cellStyle name="60% - Accent3" xfId="23" xr:uid="{00000000-0005-0000-0000-00000E000000}"/>
    <cellStyle name="60% - Accent4" xfId="24" xr:uid="{00000000-0005-0000-0000-00000F000000}"/>
    <cellStyle name="60% - Accent5" xfId="25" xr:uid="{00000000-0005-0000-0000-000010000000}"/>
    <cellStyle name="60% - Accent6" xfId="26" xr:uid="{00000000-0005-0000-0000-000011000000}"/>
    <cellStyle name="Accent1" xfId="27" xr:uid="{00000000-0005-0000-0000-000012000000}"/>
    <cellStyle name="Accent2" xfId="28" xr:uid="{00000000-0005-0000-0000-000013000000}"/>
    <cellStyle name="Accent3" xfId="29" xr:uid="{00000000-0005-0000-0000-000014000000}"/>
    <cellStyle name="Accent4" xfId="30" xr:uid="{00000000-0005-0000-0000-000015000000}"/>
    <cellStyle name="Accent5" xfId="31" xr:uid="{00000000-0005-0000-0000-000016000000}"/>
    <cellStyle name="Accent6" xfId="32" xr:uid="{00000000-0005-0000-0000-000017000000}"/>
    <cellStyle name="Bad" xfId="33" xr:uid="{00000000-0005-0000-0000-000018000000}"/>
    <cellStyle name="Calculation" xfId="34" xr:uid="{00000000-0005-0000-0000-000019000000}"/>
    <cellStyle name="Check Cell" xfId="35" xr:uid="{00000000-0005-0000-0000-00001A000000}"/>
    <cellStyle name="Explanatory Text" xfId="36" xr:uid="{00000000-0005-0000-0000-00001B000000}"/>
    <cellStyle name="Good" xfId="37" xr:uid="{00000000-0005-0000-0000-00001C000000}"/>
    <cellStyle name="Heading 1" xfId="38" xr:uid="{00000000-0005-0000-0000-00001D000000}"/>
    <cellStyle name="Heading 2" xfId="39" xr:uid="{00000000-0005-0000-0000-00001E000000}"/>
    <cellStyle name="Heading 3" xfId="40" xr:uid="{00000000-0005-0000-0000-00001F000000}"/>
    <cellStyle name="Heading 4" xfId="41" xr:uid="{00000000-0005-0000-0000-000020000000}"/>
    <cellStyle name="Input" xfId="42" xr:uid="{00000000-0005-0000-0000-000021000000}"/>
    <cellStyle name="Linked Cell" xfId="43" xr:uid="{00000000-0005-0000-0000-000022000000}"/>
    <cellStyle name="Millares" xfId="1" builtinId="3"/>
    <cellStyle name="Millares 2" xfId="3" xr:uid="{00000000-0005-0000-0000-000024000000}"/>
    <cellStyle name="Millares 2 2" xfId="2" xr:uid="{00000000-0005-0000-0000-000025000000}"/>
    <cellStyle name="Millares 2 2 2" xfId="51" xr:uid="{00000000-0005-0000-0000-000026000000}"/>
    <cellStyle name="Millares 2 2 3" xfId="63" xr:uid="{00000000-0005-0000-0000-000027000000}"/>
    <cellStyle name="Millares 2 3" xfId="50" xr:uid="{00000000-0005-0000-0000-000028000000}"/>
    <cellStyle name="Millares 2 3 2" xfId="52" xr:uid="{00000000-0005-0000-0000-000029000000}"/>
    <cellStyle name="Millares 3" xfId="4" xr:uid="{00000000-0005-0000-0000-00002A000000}"/>
    <cellStyle name="Millares 3 2" xfId="53" xr:uid="{00000000-0005-0000-0000-00002B000000}"/>
    <cellStyle name="Millares 9" xfId="54" xr:uid="{00000000-0005-0000-0000-00002C000000}"/>
    <cellStyle name="Moneda 2" xfId="55" xr:uid="{00000000-0005-0000-0000-00002D000000}"/>
    <cellStyle name="Moneda 3" xfId="5" xr:uid="{00000000-0005-0000-0000-00002E000000}"/>
    <cellStyle name="Moneda 3 2" xfId="56" xr:uid="{00000000-0005-0000-0000-00002F000000}"/>
    <cellStyle name="Moneda 4" xfId="57" xr:uid="{00000000-0005-0000-0000-000030000000}"/>
    <cellStyle name="Neutral 2" xfId="44" xr:uid="{00000000-0005-0000-0000-000031000000}"/>
    <cellStyle name="Normal" xfId="0" builtinId="0"/>
    <cellStyle name="Normal 2" xfId="6" xr:uid="{00000000-0005-0000-0000-000033000000}"/>
    <cellStyle name="Normal 2 2" xfId="7" xr:uid="{00000000-0005-0000-0000-000034000000}"/>
    <cellStyle name="Normal 2 3" xfId="8" xr:uid="{00000000-0005-0000-0000-000035000000}"/>
    <cellStyle name="Normal 2 3 2" xfId="58" xr:uid="{00000000-0005-0000-0000-000036000000}"/>
    <cellStyle name="Normal 3" xfId="59" xr:uid="{00000000-0005-0000-0000-000037000000}"/>
    <cellStyle name="Normal 4" xfId="60" xr:uid="{00000000-0005-0000-0000-000038000000}"/>
    <cellStyle name="Notas 2" xfId="61" xr:uid="{00000000-0005-0000-0000-000039000000}"/>
    <cellStyle name="Note" xfId="45" xr:uid="{00000000-0005-0000-0000-00003A000000}"/>
    <cellStyle name="Output" xfId="46" xr:uid="{00000000-0005-0000-0000-00003B000000}"/>
    <cellStyle name="Porcentual 2" xfId="62" xr:uid="{00000000-0005-0000-0000-00003C000000}"/>
    <cellStyle name="Title" xfId="47" xr:uid="{00000000-0005-0000-0000-00003D000000}"/>
    <cellStyle name="Total 2" xfId="48" xr:uid="{00000000-0005-0000-0000-00003E000000}"/>
    <cellStyle name="Warning Text" xfId="49" xr:uid="{00000000-0005-0000-0000-00003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533400</xdr:colOff>
      <xdr:row>0</xdr:row>
      <xdr:rowOff>95250</xdr:rowOff>
    </xdr:from>
    <xdr:to>
      <xdr:col>14</xdr:col>
      <xdr:colOff>323850</xdr:colOff>
      <xdr:row>4</xdr:row>
      <xdr:rowOff>104775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D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1944350" y="95250"/>
          <a:ext cx="2609850" cy="800100"/>
        </a:xfrm>
        <a:prstGeom prst="rect">
          <a:avLst/>
        </a:prstGeom>
      </xdr:spPr>
    </xdr:pic>
    <xdr:clientData/>
  </xdr:twoCellAnchor>
  <xdr:twoCellAnchor>
    <xdr:from>
      <xdr:col>0</xdr:col>
      <xdr:colOff>1228725</xdr:colOff>
      <xdr:row>0</xdr:row>
      <xdr:rowOff>9525</xdr:rowOff>
    </xdr:from>
    <xdr:to>
      <xdr:col>1</xdr:col>
      <xdr:colOff>1228725</xdr:colOff>
      <xdr:row>3</xdr:row>
      <xdr:rowOff>171450</xdr:rowOff>
    </xdr:to>
    <xdr:pic>
      <xdr:nvPicPr>
        <xdr:cNvPr id="6" name="Imagen 1" descr="Interfaz de usuario gráfica, Logotipo&#10;&#10;Descripción generada automáticamente con confianza media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849" t="19670" r="5553" b="19911"/>
        <a:stretch>
          <a:fillRect/>
        </a:stretch>
      </xdr:blipFill>
      <xdr:spPr bwMode="auto">
        <a:xfrm>
          <a:off x="1228725" y="9525"/>
          <a:ext cx="1857375" cy="752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pageSetUpPr fitToPage="1"/>
  </sheetPr>
  <dimension ref="A2:Q95"/>
  <sheetViews>
    <sheetView tabSelected="1" topLeftCell="E1" workbookViewId="0">
      <selection activeCell="D89" sqref="D89"/>
    </sheetView>
  </sheetViews>
  <sheetFormatPr baseColWidth="10" defaultRowHeight="15" x14ac:dyDescent="0.25"/>
  <cols>
    <col min="1" max="1" width="27.85546875" customWidth="1"/>
    <col min="2" max="2" width="29.85546875" customWidth="1"/>
    <col min="3" max="3" width="13.7109375" customWidth="1"/>
    <col min="4" max="4" width="14.42578125" customWidth="1"/>
    <col min="5" max="5" width="19.140625" customWidth="1"/>
    <col min="6" max="6" width="12.85546875" customWidth="1"/>
    <col min="7" max="7" width="11.42578125" customWidth="1"/>
    <col min="8" max="8" width="11.85546875" customWidth="1"/>
    <col min="9" max="9" width="13.28515625" customWidth="1"/>
    <col min="10" max="10" width="12" customWidth="1"/>
    <col min="11" max="11" width="13.28515625" customWidth="1"/>
    <col min="12" max="12" width="15.85546875" customWidth="1"/>
    <col min="13" max="13" width="13.28515625" customWidth="1"/>
    <col min="14" max="14" width="13.140625" customWidth="1"/>
    <col min="15" max="15" width="14.140625" customWidth="1"/>
    <col min="16" max="16" width="14.42578125" customWidth="1"/>
    <col min="17" max="17" width="0.28515625" hidden="1" customWidth="1"/>
  </cols>
  <sheetData>
    <row r="2" spans="1:17" ht="15.75" customHeight="1" x14ac:dyDescent="0.25">
      <c r="A2" s="138" t="s">
        <v>0</v>
      </c>
      <c r="B2" s="139"/>
      <c r="C2" s="139"/>
      <c r="D2" s="139"/>
      <c r="E2" s="139"/>
      <c r="F2" s="139"/>
      <c r="G2" s="139"/>
      <c r="H2" s="139"/>
      <c r="I2" s="139"/>
      <c r="J2" s="139"/>
      <c r="K2" s="139"/>
      <c r="L2" s="139"/>
      <c r="M2" s="139"/>
      <c r="N2" s="139"/>
      <c r="O2" s="139"/>
      <c r="P2" s="139"/>
    </row>
    <row r="3" spans="1:17" ht="15.75" customHeight="1" x14ac:dyDescent="0.25">
      <c r="A3" s="140" t="s">
        <v>84</v>
      </c>
      <c r="B3" s="141"/>
      <c r="C3" s="141"/>
      <c r="D3" s="141"/>
      <c r="E3" s="141"/>
      <c r="F3" s="141"/>
      <c r="G3" s="141"/>
      <c r="H3" s="141"/>
      <c r="I3" s="141"/>
      <c r="J3" s="141"/>
      <c r="K3" s="141"/>
      <c r="L3" s="141"/>
      <c r="M3" s="141"/>
      <c r="N3" s="141"/>
      <c r="O3" s="141"/>
      <c r="P3" s="141"/>
    </row>
    <row r="4" spans="1:17" ht="15.75" x14ac:dyDescent="0.25">
      <c r="A4" s="142"/>
      <c r="B4" s="143"/>
      <c r="C4" s="143"/>
      <c r="D4" s="143"/>
      <c r="E4" s="143"/>
      <c r="F4" s="143"/>
      <c r="G4" s="143"/>
      <c r="H4" s="143"/>
      <c r="I4" s="143"/>
      <c r="J4" s="143"/>
      <c r="K4" s="143"/>
      <c r="L4" s="143"/>
      <c r="M4" s="143"/>
      <c r="N4" s="143"/>
      <c r="O4" s="143"/>
      <c r="P4" s="143"/>
    </row>
    <row r="5" spans="1:17" ht="15.75" customHeight="1" x14ac:dyDescent="0.25">
      <c r="A5" s="144" t="s">
        <v>85</v>
      </c>
      <c r="B5" s="145"/>
      <c r="C5" s="145"/>
      <c r="D5" s="145"/>
      <c r="E5" s="145"/>
      <c r="F5" s="145"/>
      <c r="G5" s="145"/>
      <c r="H5" s="145"/>
      <c r="I5" s="145"/>
      <c r="J5" s="145"/>
      <c r="K5" s="145"/>
      <c r="L5" s="145"/>
      <c r="M5" s="145"/>
      <c r="N5" s="145"/>
      <c r="O5" s="145"/>
      <c r="P5" s="145"/>
    </row>
    <row r="6" spans="1:17" ht="15.75" x14ac:dyDescent="0.25">
      <c r="A6" s="1"/>
      <c r="B6" s="1"/>
      <c r="C6" s="1"/>
      <c r="D6" s="58">
        <v>46053</v>
      </c>
      <c r="E6" s="58">
        <v>46081</v>
      </c>
      <c r="F6" s="58">
        <v>46112</v>
      </c>
      <c r="G6" s="58">
        <v>46142</v>
      </c>
      <c r="H6" s="58">
        <v>46173</v>
      </c>
      <c r="I6" s="58">
        <v>46203</v>
      </c>
      <c r="J6" s="58">
        <v>46234</v>
      </c>
      <c r="K6" s="58">
        <v>46265</v>
      </c>
      <c r="L6" s="58">
        <v>46295</v>
      </c>
      <c r="M6" s="58">
        <v>46326</v>
      </c>
      <c r="N6" s="58">
        <v>46356</v>
      </c>
      <c r="O6" s="58">
        <v>46387</v>
      </c>
      <c r="P6" s="1" t="s">
        <v>5</v>
      </c>
    </row>
    <row r="7" spans="1:17" ht="15.75" x14ac:dyDescent="0.25">
      <c r="A7" s="1"/>
      <c r="B7" s="134" t="s">
        <v>130</v>
      </c>
      <c r="C7" s="132"/>
      <c r="D7" s="56">
        <v>1340735.44</v>
      </c>
      <c r="E7" s="56">
        <v>1306471.1200000001</v>
      </c>
      <c r="F7" s="56"/>
      <c r="G7" s="56"/>
      <c r="H7" s="56"/>
      <c r="I7" s="57"/>
      <c r="J7" s="57"/>
      <c r="K7" s="57"/>
      <c r="L7" s="57"/>
      <c r="M7" s="57"/>
      <c r="N7" s="57"/>
      <c r="O7" s="57"/>
      <c r="P7" s="56">
        <f>D7+E7+F7+G7+H7++I7+J7+K7+L7+M7+N7+O7</f>
        <v>2647206.56</v>
      </c>
      <c r="Q7" s="64">
        <f>SUM(P7)</f>
        <v>2647206.56</v>
      </c>
    </row>
    <row r="8" spans="1:17" ht="15.75" x14ac:dyDescent="0.25">
      <c r="A8" s="66"/>
      <c r="B8" s="133" t="s">
        <v>129</v>
      </c>
      <c r="C8" s="132"/>
      <c r="D8" s="60">
        <v>0</v>
      </c>
      <c r="E8" s="60">
        <v>0</v>
      </c>
      <c r="F8" s="60">
        <v>0</v>
      </c>
      <c r="G8" s="60"/>
      <c r="H8" s="135"/>
      <c r="I8" s="65"/>
      <c r="J8" s="65"/>
      <c r="K8" s="65"/>
      <c r="L8" s="65"/>
      <c r="M8" s="65"/>
      <c r="N8" s="65"/>
      <c r="O8" s="137"/>
      <c r="P8" s="56">
        <f t="shared" ref="P8:P9" si="0">D8+E8+F8+G8+H8++I8+J8+K8+L8+M8+N8+O8</f>
        <v>0</v>
      </c>
      <c r="Q8" s="64">
        <f>SUM(F8:P8)</f>
        <v>0</v>
      </c>
    </row>
    <row r="9" spans="1:17" ht="21" customHeight="1" x14ac:dyDescent="0.25">
      <c r="A9" s="1"/>
      <c r="B9" s="134" t="s">
        <v>128</v>
      </c>
      <c r="C9" s="132"/>
      <c r="D9" s="60">
        <f t="shared" ref="D9:I9" si="1">SUM(D7:D8)</f>
        <v>1340735.44</v>
      </c>
      <c r="E9" s="60">
        <f t="shared" si="1"/>
        <v>1306471.1200000001</v>
      </c>
      <c r="F9" s="60">
        <f t="shared" si="1"/>
        <v>0</v>
      </c>
      <c r="G9" s="61">
        <f t="shared" si="1"/>
        <v>0</v>
      </c>
      <c r="H9" s="61">
        <f t="shared" si="1"/>
        <v>0</v>
      </c>
      <c r="I9" s="62">
        <f t="shared" si="1"/>
        <v>0</v>
      </c>
      <c r="J9" s="63">
        <f>J7+J8</f>
        <v>0</v>
      </c>
      <c r="K9" s="63">
        <f>K7+K8</f>
        <v>0</v>
      </c>
      <c r="L9" s="61">
        <f>SUM(L7:L8)</f>
        <v>0</v>
      </c>
      <c r="M9" s="61">
        <f>SUM(M7:M8)</f>
        <v>0</v>
      </c>
      <c r="N9" s="61">
        <f>SUM(N7:N8)</f>
        <v>0</v>
      </c>
      <c r="O9" s="61">
        <f>SUM(O7:O8)</f>
        <v>0</v>
      </c>
      <c r="P9" s="56">
        <f t="shared" si="0"/>
        <v>2647206.56</v>
      </c>
    </row>
    <row r="10" spans="1:17" ht="15" customHeight="1" x14ac:dyDescent="0.25">
      <c r="A10" s="146" t="s">
        <v>1</v>
      </c>
      <c r="B10" s="148" t="s">
        <v>2</v>
      </c>
      <c r="C10" s="148" t="s">
        <v>3</v>
      </c>
      <c r="D10" s="150" t="s">
        <v>4</v>
      </c>
      <c r="E10" s="151"/>
      <c r="F10" s="151"/>
      <c r="G10" s="151"/>
      <c r="H10" s="151"/>
      <c r="I10" s="151"/>
      <c r="J10" s="151"/>
      <c r="K10" s="151"/>
      <c r="L10" s="151"/>
      <c r="M10" s="151"/>
      <c r="N10" s="151"/>
      <c r="O10" s="151"/>
      <c r="P10" s="152"/>
    </row>
    <row r="11" spans="1:17" x14ac:dyDescent="0.25">
      <c r="A11" s="147"/>
      <c r="B11" s="149"/>
      <c r="C11" s="149"/>
      <c r="D11" s="69">
        <v>45658</v>
      </c>
      <c r="E11" s="69">
        <v>45689</v>
      </c>
      <c r="F11" s="69">
        <v>45717</v>
      </c>
      <c r="G11" s="69">
        <v>45748</v>
      </c>
      <c r="H11" s="69">
        <v>45778</v>
      </c>
      <c r="I11" s="69">
        <v>45809</v>
      </c>
      <c r="J11" s="69">
        <v>45839</v>
      </c>
      <c r="K11" s="69">
        <v>45870</v>
      </c>
      <c r="L11" s="69">
        <v>45901</v>
      </c>
      <c r="M11" s="69">
        <v>45931</v>
      </c>
      <c r="N11" s="69">
        <v>45962</v>
      </c>
      <c r="O11" s="69">
        <v>45992</v>
      </c>
      <c r="P11" s="2" t="s">
        <v>5</v>
      </c>
    </row>
    <row r="12" spans="1:17" x14ac:dyDescent="0.25">
      <c r="A12" s="3" t="s">
        <v>6</v>
      </c>
      <c r="B12" s="41">
        <f>B13+B19+B29+B55+B73</f>
        <v>27933411</v>
      </c>
      <c r="C12" s="4"/>
      <c r="D12" s="42">
        <f t="shared" ref="D12:J12" si="2">D13+D19+D29+D55+D73</f>
        <v>1624152.59</v>
      </c>
      <c r="E12" s="15">
        <f t="shared" si="2"/>
        <v>1667894.5199999998</v>
      </c>
      <c r="F12" s="15">
        <f t="shared" si="2"/>
        <v>0</v>
      </c>
      <c r="G12" s="40">
        <f t="shared" si="2"/>
        <v>0</v>
      </c>
      <c r="H12" s="15">
        <f t="shared" si="2"/>
        <v>0</v>
      </c>
      <c r="I12" s="15">
        <f t="shared" si="2"/>
        <v>0</v>
      </c>
      <c r="J12" s="15">
        <f t="shared" si="2"/>
        <v>0</v>
      </c>
      <c r="K12" s="15">
        <f>K13+K19+K29+K55</f>
        <v>0</v>
      </c>
      <c r="L12" s="15">
        <f>L13+L19+L29+L55</f>
        <v>0</v>
      </c>
      <c r="M12" s="15">
        <f>M13+M19+M29+M55+M73</f>
        <v>0</v>
      </c>
      <c r="N12" s="15">
        <f>N13+N19+N29+N55+N73</f>
        <v>0</v>
      </c>
      <c r="O12" s="15">
        <f>O13+O19+O29+O55+O73</f>
        <v>0</v>
      </c>
      <c r="P12" s="15">
        <f>SUM(D12:O12)</f>
        <v>3292047.11</v>
      </c>
      <c r="Q12" s="64">
        <f>SUM(D12:P12)</f>
        <v>6584094.2199999997</v>
      </c>
    </row>
    <row r="13" spans="1:17" ht="30" customHeight="1" x14ac:dyDescent="0.25">
      <c r="A13" s="53" t="s">
        <v>7</v>
      </c>
      <c r="B13" s="46">
        <f>SUM(B14:B18)</f>
        <v>2262000</v>
      </c>
      <c r="C13" s="46"/>
      <c r="D13" s="46">
        <f>SUM(D14:D18)</f>
        <v>49000</v>
      </c>
      <c r="E13" s="46">
        <f>SUM(E14:E18)</f>
        <v>49000</v>
      </c>
      <c r="F13" s="47">
        <f t="shared" ref="F13:O13" si="3">SUM(F14:F18)</f>
        <v>0</v>
      </c>
      <c r="G13" s="47">
        <f t="shared" si="3"/>
        <v>0</v>
      </c>
      <c r="H13" s="47">
        <f t="shared" si="3"/>
        <v>0</v>
      </c>
      <c r="I13" s="47">
        <f t="shared" si="3"/>
        <v>0</v>
      </c>
      <c r="J13" s="47">
        <f t="shared" si="3"/>
        <v>0</v>
      </c>
      <c r="K13" s="47">
        <f t="shared" si="3"/>
        <v>0</v>
      </c>
      <c r="L13" s="47">
        <f t="shared" si="3"/>
        <v>0</v>
      </c>
      <c r="M13" s="47">
        <f t="shared" si="3"/>
        <v>0</v>
      </c>
      <c r="N13" s="47">
        <f t="shared" si="3"/>
        <v>0</v>
      </c>
      <c r="O13" s="47">
        <f t="shared" si="3"/>
        <v>0</v>
      </c>
      <c r="P13" s="47">
        <f>+D13+E13+F13+G13+H13+I13+J13+K13+L13+M13+N13+O13</f>
        <v>98000</v>
      </c>
    </row>
    <row r="14" spans="1:17" ht="16.5" customHeight="1" x14ac:dyDescent="0.25">
      <c r="A14" s="6" t="s">
        <v>8</v>
      </c>
      <c r="B14" s="7">
        <v>588000</v>
      </c>
      <c r="C14" s="8"/>
      <c r="D14" s="43">
        <v>49000</v>
      </c>
      <c r="E14" s="43">
        <v>49000</v>
      </c>
      <c r="F14" s="43"/>
      <c r="G14" s="43"/>
      <c r="H14" s="43"/>
      <c r="I14" s="43"/>
      <c r="J14" s="43"/>
      <c r="K14" s="43"/>
      <c r="L14" s="43"/>
      <c r="M14" s="43"/>
      <c r="N14" s="43"/>
      <c r="O14" s="43"/>
      <c r="P14" s="5">
        <f t="shared" ref="P14:P76" si="4">+D14+E14+F14+G14+H14+I14+J14+K14+L14+M14+N14+O14</f>
        <v>98000</v>
      </c>
    </row>
    <row r="15" spans="1:17" ht="18" customHeight="1" x14ac:dyDescent="0.25">
      <c r="A15" s="6" t="s">
        <v>9</v>
      </c>
      <c r="B15" s="7">
        <v>1674000</v>
      </c>
      <c r="C15" s="8"/>
      <c r="D15" s="43"/>
      <c r="E15" s="9"/>
      <c r="F15" s="9"/>
      <c r="G15" s="9"/>
      <c r="H15" s="9"/>
      <c r="I15" s="10">
        <v>0</v>
      </c>
      <c r="J15" s="10"/>
      <c r="K15" s="10"/>
      <c r="L15" s="10"/>
      <c r="M15" s="11"/>
      <c r="N15" s="9"/>
      <c r="O15" s="9"/>
      <c r="P15" s="5">
        <f t="shared" si="4"/>
        <v>0</v>
      </c>
    </row>
    <row r="16" spans="1:17" ht="29.25" customHeight="1" x14ac:dyDescent="0.25">
      <c r="A16" s="6" t="s">
        <v>10</v>
      </c>
      <c r="B16" s="7"/>
      <c r="C16" s="8"/>
      <c r="D16" s="37"/>
      <c r="E16" s="12"/>
      <c r="F16" s="12"/>
      <c r="G16" s="12"/>
      <c r="H16" s="12"/>
      <c r="I16" s="12"/>
      <c r="J16" s="10"/>
      <c r="K16" s="10"/>
      <c r="L16" s="10"/>
      <c r="M16" s="11"/>
      <c r="N16" s="10"/>
      <c r="O16" s="10" t="s">
        <v>86</v>
      </c>
      <c r="P16" s="5">
        <v>0</v>
      </c>
      <c r="Q16" s="13"/>
    </row>
    <row r="17" spans="1:16" ht="27" customHeight="1" x14ac:dyDescent="0.25">
      <c r="A17" s="6" t="s">
        <v>11</v>
      </c>
      <c r="B17" s="7"/>
      <c r="C17" s="7"/>
      <c r="D17" s="37"/>
      <c r="E17" s="12"/>
      <c r="F17" s="12"/>
      <c r="G17" s="12"/>
      <c r="H17" s="12"/>
      <c r="I17" s="12"/>
      <c r="J17" s="10"/>
      <c r="K17" s="10"/>
      <c r="L17" s="10"/>
      <c r="M17" s="11"/>
      <c r="N17" s="10"/>
      <c r="O17" s="10"/>
      <c r="P17" s="5">
        <f t="shared" si="4"/>
        <v>0</v>
      </c>
    </row>
    <row r="18" spans="1:16" ht="24" customHeight="1" x14ac:dyDescent="0.25">
      <c r="A18" s="6" t="s">
        <v>12</v>
      </c>
      <c r="B18" s="7"/>
      <c r="C18" s="8"/>
      <c r="D18" s="43"/>
      <c r="E18" s="9"/>
      <c r="F18" s="9"/>
      <c r="G18" s="9"/>
      <c r="H18" s="9"/>
      <c r="I18" s="10"/>
      <c r="J18" s="10"/>
      <c r="K18" s="10"/>
      <c r="L18" s="10"/>
      <c r="M18" s="11"/>
      <c r="N18" s="9"/>
      <c r="O18" s="9"/>
      <c r="P18" s="5">
        <f t="shared" si="4"/>
        <v>0</v>
      </c>
    </row>
    <row r="19" spans="1:16" ht="27" customHeight="1" x14ac:dyDescent="0.25">
      <c r="A19" s="53" t="s">
        <v>13</v>
      </c>
      <c r="B19" s="46">
        <f>SUM(B20:B28)</f>
        <v>5002215</v>
      </c>
      <c r="C19" s="46"/>
      <c r="D19" s="54">
        <f>SUM(D20:D28)</f>
        <v>170823.80000000002</v>
      </c>
      <c r="E19" s="54">
        <f>SUM(E20:E28)</f>
        <v>364664.97</v>
      </c>
      <c r="F19" s="47">
        <f t="shared" ref="F19:M19" si="5">SUM(F20:F28)</f>
        <v>0</v>
      </c>
      <c r="G19" s="47">
        <f t="shared" si="5"/>
        <v>0</v>
      </c>
      <c r="H19" s="51">
        <f t="shared" si="5"/>
        <v>0</v>
      </c>
      <c r="I19" s="51">
        <f t="shared" si="5"/>
        <v>0</v>
      </c>
      <c r="J19" s="51">
        <f t="shared" si="5"/>
        <v>0</v>
      </c>
      <c r="K19" s="51">
        <f t="shared" si="5"/>
        <v>0</v>
      </c>
      <c r="L19" s="51">
        <f t="shared" si="5"/>
        <v>0</v>
      </c>
      <c r="M19" s="51">
        <f t="shared" si="5"/>
        <v>0</v>
      </c>
      <c r="N19" s="51">
        <f>SUM(N20:N28)</f>
        <v>0</v>
      </c>
      <c r="O19" s="51">
        <f>SUM(O20:O28)</f>
        <v>0</v>
      </c>
      <c r="P19" s="47">
        <f>+D19+E19+F19+G19+H19+I19+J19+K19+L19+M19+N19+O19</f>
        <v>535488.77</v>
      </c>
    </row>
    <row r="20" spans="1:16" ht="21" customHeight="1" x14ac:dyDescent="0.25">
      <c r="A20" s="6" t="s">
        <v>14</v>
      </c>
      <c r="B20" s="7">
        <v>806580</v>
      </c>
      <c r="C20" s="8"/>
      <c r="D20" s="43">
        <v>46461.07</v>
      </c>
      <c r="E20" s="43">
        <v>54795.41</v>
      </c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5">
        <f t="shared" si="4"/>
        <v>101256.48000000001</v>
      </c>
    </row>
    <row r="21" spans="1:16" ht="43.5" customHeight="1" x14ac:dyDescent="0.25">
      <c r="A21" s="6" t="s">
        <v>15</v>
      </c>
      <c r="B21" s="7"/>
      <c r="C21" s="8"/>
      <c r="D21" s="37">
        <v>44267.75</v>
      </c>
      <c r="E21" s="9">
        <v>18419</v>
      </c>
      <c r="F21" s="9"/>
      <c r="G21" s="9"/>
      <c r="H21" s="9"/>
      <c r="I21" s="9"/>
      <c r="J21" s="9"/>
      <c r="K21" s="10"/>
      <c r="L21" s="10"/>
      <c r="M21" s="11"/>
      <c r="N21" s="9"/>
      <c r="O21" s="9"/>
      <c r="P21" s="5">
        <f t="shared" si="4"/>
        <v>62686.75</v>
      </c>
    </row>
    <row r="22" spans="1:16" ht="17.25" customHeight="1" x14ac:dyDescent="0.25">
      <c r="A22" s="6" t="s">
        <v>16</v>
      </c>
      <c r="B22" s="7">
        <v>45000</v>
      </c>
      <c r="C22" s="8"/>
      <c r="D22" s="43"/>
      <c r="E22" s="9"/>
      <c r="F22" s="9"/>
      <c r="G22" s="9"/>
      <c r="H22" s="9"/>
      <c r="I22" s="9"/>
      <c r="J22" s="9"/>
      <c r="K22" s="9"/>
      <c r="L22" s="9"/>
      <c r="M22" s="9"/>
      <c r="N22" s="9"/>
      <c r="O22" s="9"/>
      <c r="P22" s="5">
        <f t="shared" si="4"/>
        <v>0</v>
      </c>
    </row>
    <row r="23" spans="1:16" ht="34.5" customHeight="1" x14ac:dyDescent="0.25">
      <c r="A23" s="6" t="s">
        <v>17</v>
      </c>
      <c r="B23" s="7">
        <v>180000</v>
      </c>
      <c r="C23" s="8"/>
      <c r="D23" s="37"/>
      <c r="E23" s="9">
        <v>15000</v>
      </c>
      <c r="F23" s="9"/>
      <c r="G23" s="9"/>
      <c r="H23" s="9"/>
      <c r="I23" s="10"/>
      <c r="J23" s="10"/>
      <c r="K23" s="10"/>
      <c r="L23" s="10"/>
      <c r="M23" s="11"/>
      <c r="N23" s="9"/>
      <c r="O23" s="9"/>
      <c r="P23" s="5">
        <f t="shared" si="4"/>
        <v>15000</v>
      </c>
    </row>
    <row r="24" spans="1:16" ht="21" customHeight="1" x14ac:dyDescent="0.25">
      <c r="A24" s="6" t="s">
        <v>18</v>
      </c>
      <c r="B24" s="7">
        <v>262800</v>
      </c>
      <c r="C24" s="8"/>
      <c r="D24" s="37">
        <v>30547.200000000001</v>
      </c>
      <c r="E24" s="9">
        <v>20089.32</v>
      </c>
      <c r="F24" s="9"/>
      <c r="G24" s="9"/>
      <c r="H24" s="9"/>
      <c r="I24" s="10"/>
      <c r="J24" s="10"/>
      <c r="K24" s="10"/>
      <c r="L24" s="10"/>
      <c r="M24" s="11"/>
      <c r="N24" s="9"/>
      <c r="O24" s="9"/>
      <c r="P24" s="5">
        <f t="shared" si="4"/>
        <v>50636.520000000004</v>
      </c>
    </row>
    <row r="25" spans="1:16" ht="27" customHeight="1" x14ac:dyDescent="0.25">
      <c r="A25" s="6" t="s">
        <v>19</v>
      </c>
      <c r="B25" s="7">
        <v>60000</v>
      </c>
      <c r="C25" s="8"/>
      <c r="D25" s="37"/>
      <c r="E25" s="12">
        <v>13503.95</v>
      </c>
      <c r="F25" s="10"/>
      <c r="G25" s="10"/>
      <c r="H25" s="9"/>
      <c r="I25" s="10"/>
      <c r="J25" s="10"/>
      <c r="K25" s="10"/>
      <c r="L25" s="10"/>
      <c r="M25" s="11"/>
      <c r="N25" s="9"/>
      <c r="O25" s="9"/>
      <c r="P25" s="5">
        <f t="shared" si="4"/>
        <v>13503.95</v>
      </c>
    </row>
    <row r="26" spans="1:16" ht="51" customHeight="1" x14ac:dyDescent="0.25">
      <c r="A26" s="6" t="s">
        <v>20</v>
      </c>
      <c r="B26" s="7">
        <v>1666935</v>
      </c>
      <c r="C26" s="8"/>
      <c r="D26" s="37">
        <v>11308.9</v>
      </c>
      <c r="E26" s="9">
        <v>218728.81</v>
      </c>
      <c r="F26" s="9"/>
      <c r="G26" s="9"/>
      <c r="H26" s="9"/>
      <c r="I26" s="10"/>
      <c r="J26" s="10"/>
      <c r="K26" s="10"/>
      <c r="L26" s="10"/>
      <c r="M26" s="11"/>
      <c r="N26" s="9"/>
      <c r="O26" s="9"/>
      <c r="P26" s="5">
        <f t="shared" si="4"/>
        <v>230037.71</v>
      </c>
    </row>
    <row r="27" spans="1:16" ht="47.25" customHeight="1" x14ac:dyDescent="0.25">
      <c r="A27" s="6" t="s">
        <v>21</v>
      </c>
      <c r="B27" s="7">
        <v>567860</v>
      </c>
      <c r="C27" s="8"/>
      <c r="D27" s="37">
        <v>38238.879999999997</v>
      </c>
      <c r="E27" s="9">
        <v>24128.48</v>
      </c>
      <c r="F27" s="9"/>
      <c r="G27" s="9"/>
      <c r="H27" s="9"/>
      <c r="I27" s="10"/>
      <c r="J27" s="10"/>
      <c r="K27" s="10"/>
      <c r="L27" s="10"/>
      <c r="M27" s="11"/>
      <c r="N27" s="9"/>
      <c r="O27" s="9"/>
      <c r="P27" s="5">
        <f t="shared" si="4"/>
        <v>62367.360000000001</v>
      </c>
    </row>
    <row r="28" spans="1:16" ht="39" customHeight="1" x14ac:dyDescent="0.25">
      <c r="A28" s="6" t="s">
        <v>22</v>
      </c>
      <c r="B28" s="7">
        <v>1413040</v>
      </c>
      <c r="C28" s="8"/>
      <c r="D28" s="37"/>
      <c r="E28" s="12"/>
      <c r="F28" s="8"/>
      <c r="G28" s="9"/>
      <c r="H28" s="9"/>
      <c r="I28" s="10"/>
      <c r="J28" s="10"/>
      <c r="K28" s="10"/>
      <c r="L28" s="10"/>
      <c r="M28" s="11"/>
      <c r="N28" s="9"/>
      <c r="O28" s="9"/>
      <c r="P28" s="5">
        <f t="shared" si="4"/>
        <v>0</v>
      </c>
    </row>
    <row r="29" spans="1:16" ht="23.25" customHeight="1" x14ac:dyDescent="0.25">
      <c r="A29" s="53" t="s">
        <v>23</v>
      </c>
      <c r="B29" s="46">
        <f>SUM(B30:B38)</f>
        <v>19345476</v>
      </c>
      <c r="C29" s="46"/>
      <c r="D29" s="46">
        <f>SUM(D30:D38)</f>
        <v>1337849.8500000001</v>
      </c>
      <c r="E29" s="68">
        <f t="shared" ref="E29:O29" si="6">SUM(E30:E38)</f>
        <v>1231581.8999999999</v>
      </c>
      <c r="F29" s="49">
        <f t="shared" si="6"/>
        <v>0</v>
      </c>
      <c r="G29" s="52">
        <f t="shared" si="6"/>
        <v>0</v>
      </c>
      <c r="H29" s="52">
        <f t="shared" si="6"/>
        <v>0</v>
      </c>
      <c r="I29" s="48">
        <f t="shared" si="6"/>
        <v>0</v>
      </c>
      <c r="J29" s="48">
        <f t="shared" si="6"/>
        <v>0</v>
      </c>
      <c r="K29" s="48">
        <f t="shared" si="6"/>
        <v>0</v>
      </c>
      <c r="L29" s="48">
        <f t="shared" si="6"/>
        <v>0</v>
      </c>
      <c r="M29" s="48">
        <f t="shared" si="6"/>
        <v>0</v>
      </c>
      <c r="N29" s="48">
        <f t="shared" si="6"/>
        <v>0</v>
      </c>
      <c r="O29" s="48">
        <f t="shared" si="6"/>
        <v>0</v>
      </c>
      <c r="P29" s="47">
        <f t="shared" si="4"/>
        <v>2569431.75</v>
      </c>
    </row>
    <row r="30" spans="1:16" ht="33.75" customHeight="1" x14ac:dyDescent="0.25">
      <c r="A30" s="6" t="s">
        <v>24</v>
      </c>
      <c r="B30" s="7">
        <v>3017772</v>
      </c>
      <c r="C30" s="8"/>
      <c r="D30" s="37">
        <v>129682.74</v>
      </c>
      <c r="E30" s="37">
        <v>156817.49</v>
      </c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5">
        <f t="shared" si="4"/>
        <v>286500.23</v>
      </c>
    </row>
    <row r="31" spans="1:16" ht="20.25" customHeight="1" x14ac:dyDescent="0.25">
      <c r="A31" s="6" t="s">
        <v>25</v>
      </c>
      <c r="B31" s="7">
        <v>105000</v>
      </c>
      <c r="C31" s="8"/>
      <c r="D31" s="37"/>
      <c r="E31" s="12">
        <v>1268.23</v>
      </c>
      <c r="F31" s="7"/>
      <c r="G31" s="9"/>
      <c r="H31" s="9"/>
      <c r="I31" s="9"/>
      <c r="J31" s="9"/>
      <c r="K31" s="9"/>
      <c r="L31" s="9"/>
      <c r="M31" s="9"/>
      <c r="N31" s="9"/>
      <c r="O31" s="9"/>
      <c r="P31" s="5">
        <f t="shared" si="4"/>
        <v>1268.23</v>
      </c>
    </row>
    <row r="32" spans="1:16" ht="33" customHeight="1" x14ac:dyDescent="0.25">
      <c r="A32" s="6" t="s">
        <v>26</v>
      </c>
      <c r="B32" s="7">
        <v>210000</v>
      </c>
      <c r="C32" s="8"/>
      <c r="D32" s="37">
        <v>15700</v>
      </c>
      <c r="E32" s="37">
        <v>44814.26</v>
      </c>
      <c r="F32" s="37"/>
      <c r="G32" s="37"/>
      <c r="H32" s="37"/>
      <c r="I32" s="37"/>
      <c r="J32" s="37"/>
      <c r="K32" s="37"/>
      <c r="L32" s="37"/>
      <c r="M32" s="37"/>
      <c r="N32" s="37"/>
      <c r="O32" s="37"/>
      <c r="P32" s="5">
        <f>+D32+E32+F32+G32+H32+I32+J32+K32+L32+M32+N32+O32</f>
        <v>60514.26</v>
      </c>
    </row>
    <row r="33" spans="1:16" ht="29.25" customHeight="1" x14ac:dyDescent="0.25">
      <c r="A33" s="6" t="s">
        <v>27</v>
      </c>
      <c r="B33" s="7">
        <v>2434038</v>
      </c>
      <c r="C33" s="8"/>
      <c r="D33" s="37">
        <v>187956</v>
      </c>
      <c r="E33" s="37">
        <v>98077</v>
      </c>
      <c r="F33" s="37"/>
      <c r="G33" s="37"/>
      <c r="H33" s="37"/>
      <c r="I33" s="37"/>
      <c r="J33" s="37"/>
      <c r="K33" s="37"/>
      <c r="L33" s="37"/>
      <c r="M33" s="37"/>
      <c r="N33" s="37"/>
      <c r="O33" s="37"/>
      <c r="P33" s="5">
        <f t="shared" si="4"/>
        <v>286033</v>
      </c>
    </row>
    <row r="34" spans="1:16" ht="27.75" customHeight="1" x14ac:dyDescent="0.25">
      <c r="A34" s="6" t="s">
        <v>28</v>
      </c>
      <c r="B34" s="7">
        <v>570000</v>
      </c>
      <c r="C34" s="8"/>
      <c r="D34" s="37">
        <v>51351.24</v>
      </c>
      <c r="E34" s="37">
        <v>48834.73</v>
      </c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5">
        <f t="shared" si="4"/>
        <v>100185.97</v>
      </c>
    </row>
    <row r="35" spans="1:16" ht="37.5" customHeight="1" x14ac:dyDescent="0.25">
      <c r="A35" s="6" t="s">
        <v>29</v>
      </c>
      <c r="B35" s="7">
        <v>630200</v>
      </c>
      <c r="C35" s="8"/>
      <c r="D35" s="37">
        <v>6198.63</v>
      </c>
      <c r="E35" s="37">
        <v>54784.47</v>
      </c>
      <c r="F35" s="37"/>
      <c r="G35" s="37"/>
      <c r="H35" s="37"/>
      <c r="I35" s="37"/>
      <c r="J35" s="37"/>
      <c r="K35" s="37"/>
      <c r="L35" s="37"/>
      <c r="M35" s="37"/>
      <c r="N35" s="37"/>
      <c r="O35" s="37"/>
      <c r="P35" s="5">
        <f t="shared" si="4"/>
        <v>60983.1</v>
      </c>
    </row>
    <row r="36" spans="1:16" ht="49.5" customHeight="1" x14ac:dyDescent="0.25">
      <c r="A36" s="6" t="s">
        <v>30</v>
      </c>
      <c r="B36" s="7">
        <v>7190890</v>
      </c>
      <c r="C36" s="8"/>
      <c r="D36" s="37">
        <v>615390.46</v>
      </c>
      <c r="E36" s="37">
        <v>628821.68000000005</v>
      </c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5">
        <f t="shared" si="4"/>
        <v>1244212.1400000001</v>
      </c>
    </row>
    <row r="37" spans="1:16" ht="51.75" customHeight="1" x14ac:dyDescent="0.25">
      <c r="A37" s="6" t="s">
        <v>31</v>
      </c>
      <c r="B37" s="12"/>
      <c r="C37" s="7"/>
      <c r="D37" s="37"/>
      <c r="E37" s="12"/>
      <c r="F37" s="12"/>
      <c r="G37" s="12"/>
      <c r="H37" s="10"/>
      <c r="I37" s="20"/>
      <c r="J37" s="10"/>
      <c r="K37" s="10"/>
      <c r="L37" s="20"/>
      <c r="M37" s="11"/>
      <c r="N37" s="9"/>
      <c r="O37" s="20"/>
      <c r="P37" s="5">
        <f t="shared" si="4"/>
        <v>0</v>
      </c>
    </row>
    <row r="38" spans="1:16" ht="28.5" customHeight="1" x14ac:dyDescent="0.25">
      <c r="A38" s="6" t="s">
        <v>32</v>
      </c>
      <c r="B38" s="7">
        <v>5187576</v>
      </c>
      <c r="C38" s="8"/>
      <c r="D38" s="37">
        <v>331570.78000000003</v>
      </c>
      <c r="E38" s="37">
        <v>198164.04</v>
      </c>
      <c r="F38" s="37"/>
      <c r="G38" s="37"/>
      <c r="H38" s="37"/>
      <c r="I38" s="37"/>
      <c r="J38" s="37"/>
      <c r="K38" s="37"/>
      <c r="L38" s="37"/>
      <c r="M38" s="37"/>
      <c r="N38" s="37"/>
      <c r="O38" s="37"/>
      <c r="P38" s="5">
        <f t="shared" si="4"/>
        <v>529734.82000000007</v>
      </c>
    </row>
    <row r="39" spans="1:16" ht="24" customHeight="1" x14ac:dyDescent="0.25">
      <c r="A39" s="3" t="s">
        <v>33</v>
      </c>
      <c r="B39" s="21">
        <f>SUM(B40:B46)</f>
        <v>0</v>
      </c>
      <c r="C39" s="21"/>
      <c r="D39" s="14">
        <f>SUM(D40:D46)</f>
        <v>0</v>
      </c>
      <c r="E39" s="21">
        <v>0</v>
      </c>
      <c r="F39" s="21"/>
      <c r="G39" s="21"/>
      <c r="H39" s="21"/>
      <c r="I39" s="10"/>
      <c r="J39" s="10"/>
      <c r="K39" s="10"/>
      <c r="L39" s="10"/>
      <c r="M39" s="11"/>
      <c r="N39" s="9"/>
      <c r="O39" s="9"/>
      <c r="P39" s="5">
        <f>+D39+E39+F39+G39+H39+I39+J39+K39+L39+M39+N39+O39</f>
        <v>0</v>
      </c>
    </row>
    <row r="40" spans="1:16" ht="36.75" customHeight="1" x14ac:dyDescent="0.25">
      <c r="A40" s="6" t="s">
        <v>34</v>
      </c>
      <c r="B40" s="7"/>
      <c r="C40" s="8"/>
      <c r="D40" s="37"/>
      <c r="E40" s="12"/>
      <c r="F40" s="12"/>
      <c r="G40" s="12"/>
      <c r="H40" s="12"/>
      <c r="I40" s="10"/>
      <c r="J40" s="10"/>
      <c r="K40" s="10"/>
      <c r="L40" s="10"/>
      <c r="M40" s="11"/>
      <c r="N40" s="9"/>
      <c r="O40" s="22"/>
      <c r="P40" s="5">
        <f t="shared" si="4"/>
        <v>0</v>
      </c>
    </row>
    <row r="41" spans="1:16" ht="46.5" customHeight="1" x14ac:dyDescent="0.25">
      <c r="A41" s="6" t="s">
        <v>35</v>
      </c>
      <c r="B41" s="12">
        <v>0</v>
      </c>
      <c r="C41" s="7"/>
      <c r="D41" s="37"/>
      <c r="E41" s="12"/>
      <c r="F41" s="12"/>
      <c r="G41" s="12"/>
      <c r="H41" s="12"/>
      <c r="I41" s="10"/>
      <c r="J41" s="10"/>
      <c r="K41" s="10"/>
      <c r="L41" s="10"/>
      <c r="M41" s="11"/>
      <c r="N41" s="7"/>
      <c r="O41" s="9"/>
      <c r="P41" s="5">
        <f t="shared" si="4"/>
        <v>0</v>
      </c>
    </row>
    <row r="42" spans="1:16" ht="40.5" customHeight="1" x14ac:dyDescent="0.25">
      <c r="A42" s="6" t="s">
        <v>36</v>
      </c>
      <c r="B42" s="12">
        <v>0</v>
      </c>
      <c r="C42" s="7"/>
      <c r="D42" s="37"/>
      <c r="E42" s="12"/>
      <c r="F42" s="12"/>
      <c r="G42" s="12"/>
      <c r="H42" s="12"/>
      <c r="I42" s="10"/>
      <c r="J42" s="10"/>
      <c r="K42" s="10"/>
      <c r="L42" s="10"/>
      <c r="M42" s="11"/>
      <c r="N42" s="7"/>
      <c r="O42" s="22"/>
      <c r="P42" s="5">
        <f t="shared" si="4"/>
        <v>0</v>
      </c>
    </row>
    <row r="43" spans="1:16" ht="46.5" customHeight="1" x14ac:dyDescent="0.25">
      <c r="A43" s="6" t="s">
        <v>37</v>
      </c>
      <c r="B43" s="12">
        <v>0</v>
      </c>
      <c r="C43" s="7"/>
      <c r="D43" s="37"/>
      <c r="E43" s="12"/>
      <c r="F43" s="12"/>
      <c r="G43" s="12"/>
      <c r="H43" s="12"/>
      <c r="I43" s="10"/>
      <c r="J43" s="10"/>
      <c r="K43" s="10"/>
      <c r="L43" s="10"/>
      <c r="M43" s="11"/>
      <c r="N43" s="7"/>
      <c r="O43" s="22"/>
      <c r="P43" s="5">
        <f t="shared" si="4"/>
        <v>0</v>
      </c>
    </row>
    <row r="44" spans="1:16" ht="39" customHeight="1" x14ac:dyDescent="0.25">
      <c r="A44" s="6" t="s">
        <v>38</v>
      </c>
      <c r="B44" s="12">
        <v>0</v>
      </c>
      <c r="C44" s="7">
        <v>0</v>
      </c>
      <c r="D44" s="37"/>
      <c r="E44" s="12"/>
      <c r="F44" s="12"/>
      <c r="G44" s="12"/>
      <c r="H44" s="12"/>
      <c r="I44" s="10"/>
      <c r="J44" s="10"/>
      <c r="K44" s="10"/>
      <c r="L44" s="10"/>
      <c r="M44" s="11"/>
      <c r="N44" s="7"/>
      <c r="O44" s="22"/>
      <c r="P44" s="5">
        <f t="shared" si="4"/>
        <v>0</v>
      </c>
    </row>
    <row r="45" spans="1:16" ht="36" customHeight="1" x14ac:dyDescent="0.25">
      <c r="A45" s="6" t="s">
        <v>39</v>
      </c>
      <c r="B45" s="12">
        <v>0</v>
      </c>
      <c r="C45" s="7">
        <v>0</v>
      </c>
      <c r="D45" s="37"/>
      <c r="E45" s="12"/>
      <c r="F45" s="12"/>
      <c r="G45" s="12"/>
      <c r="H45" s="12"/>
      <c r="I45" s="10"/>
      <c r="J45" s="10"/>
      <c r="K45" s="10"/>
      <c r="L45" s="10"/>
      <c r="M45" s="11"/>
      <c r="N45" s="7"/>
      <c r="O45" s="22"/>
      <c r="P45" s="5">
        <f t="shared" si="4"/>
        <v>0</v>
      </c>
    </row>
    <row r="46" spans="1:16" ht="43.5" customHeight="1" x14ac:dyDescent="0.25">
      <c r="A46" s="6" t="s">
        <v>40</v>
      </c>
      <c r="B46" s="12">
        <v>0</v>
      </c>
      <c r="C46" s="7">
        <v>0</v>
      </c>
      <c r="D46" s="37"/>
      <c r="E46" s="12"/>
      <c r="F46" s="12"/>
      <c r="G46" s="12"/>
      <c r="H46" s="12"/>
      <c r="I46" s="10"/>
      <c r="J46" s="10"/>
      <c r="K46" s="10"/>
      <c r="L46" s="10"/>
      <c r="M46" s="11"/>
      <c r="N46" s="7"/>
      <c r="O46" s="22"/>
      <c r="P46" s="5">
        <f t="shared" si="4"/>
        <v>0</v>
      </c>
    </row>
    <row r="47" spans="1:16" ht="18" customHeight="1" x14ac:dyDescent="0.25">
      <c r="A47" s="3" t="s">
        <v>41</v>
      </c>
      <c r="B47" s="19">
        <f>SUM(B48:B54)</f>
        <v>0</v>
      </c>
      <c r="C47" s="7">
        <v>0</v>
      </c>
      <c r="D47" s="14">
        <f>SUM(D48:D54)</f>
        <v>0</v>
      </c>
      <c r="E47" s="19">
        <v>0</v>
      </c>
      <c r="F47" s="19"/>
      <c r="G47" s="19"/>
      <c r="H47" s="12"/>
      <c r="I47" s="10"/>
      <c r="J47" s="10"/>
      <c r="K47" s="10"/>
      <c r="L47" s="10"/>
      <c r="M47" s="11"/>
      <c r="N47" s="7"/>
      <c r="O47" s="22"/>
      <c r="P47" s="5">
        <f t="shared" si="4"/>
        <v>0</v>
      </c>
    </row>
    <row r="48" spans="1:16" ht="34.5" customHeight="1" x14ac:dyDescent="0.25">
      <c r="A48" s="6" t="s">
        <v>42</v>
      </c>
      <c r="B48" s="12">
        <v>0</v>
      </c>
      <c r="C48" s="7">
        <v>0</v>
      </c>
      <c r="D48" s="37"/>
      <c r="E48" s="12"/>
      <c r="F48" s="12"/>
      <c r="G48" s="12"/>
      <c r="H48" s="12"/>
      <c r="I48" s="10"/>
      <c r="J48" s="10"/>
      <c r="K48" s="10"/>
      <c r="L48" s="10"/>
      <c r="M48" s="11"/>
      <c r="N48" s="7"/>
      <c r="O48" s="22"/>
      <c r="P48" s="5">
        <f t="shared" si="4"/>
        <v>0</v>
      </c>
    </row>
    <row r="49" spans="1:16" ht="41.25" customHeight="1" x14ac:dyDescent="0.25">
      <c r="A49" s="6" t="s">
        <v>43</v>
      </c>
      <c r="B49" s="12">
        <v>0</v>
      </c>
      <c r="C49" s="7">
        <v>0</v>
      </c>
      <c r="D49" s="37"/>
      <c r="E49" s="12"/>
      <c r="F49" s="12"/>
      <c r="G49" s="12"/>
      <c r="H49" s="12"/>
      <c r="I49" s="10"/>
      <c r="J49" s="10"/>
      <c r="K49" s="10"/>
      <c r="L49" s="10"/>
      <c r="M49" s="11"/>
      <c r="N49" s="7"/>
      <c r="O49" s="22"/>
      <c r="P49" s="5">
        <f t="shared" si="4"/>
        <v>0</v>
      </c>
    </row>
    <row r="50" spans="1:16" ht="39.75" customHeight="1" x14ac:dyDescent="0.25">
      <c r="A50" s="6" t="s">
        <v>44</v>
      </c>
      <c r="B50" s="12">
        <v>0</v>
      </c>
      <c r="C50" s="7">
        <v>0</v>
      </c>
      <c r="D50" s="37"/>
      <c r="E50" s="12"/>
      <c r="F50" s="12"/>
      <c r="G50" s="12"/>
      <c r="H50" s="12"/>
      <c r="I50" s="10"/>
      <c r="J50" s="10"/>
      <c r="K50" s="10"/>
      <c r="L50" s="10"/>
      <c r="M50" s="11"/>
      <c r="N50" s="7"/>
      <c r="O50" s="22"/>
      <c r="P50" s="5">
        <f t="shared" si="4"/>
        <v>0</v>
      </c>
    </row>
    <row r="51" spans="1:16" ht="39" customHeight="1" x14ac:dyDescent="0.25">
      <c r="A51" s="6" t="s">
        <v>45</v>
      </c>
      <c r="B51" s="12">
        <v>0</v>
      </c>
      <c r="C51" s="7">
        <v>0</v>
      </c>
      <c r="D51" s="37"/>
      <c r="E51" s="12"/>
      <c r="F51" s="12"/>
      <c r="G51" s="12"/>
      <c r="H51" s="12"/>
      <c r="I51" s="10"/>
      <c r="J51" s="10"/>
      <c r="K51" s="10"/>
      <c r="L51" s="10"/>
      <c r="M51" s="11"/>
      <c r="N51" s="7"/>
      <c r="O51" s="22"/>
      <c r="P51" s="5">
        <f t="shared" si="4"/>
        <v>0</v>
      </c>
    </row>
    <row r="52" spans="1:16" ht="44.25" customHeight="1" x14ac:dyDescent="0.25">
      <c r="A52" s="6" t="s">
        <v>46</v>
      </c>
      <c r="B52" s="12">
        <v>0</v>
      </c>
      <c r="C52" s="7">
        <v>0</v>
      </c>
      <c r="D52" s="37"/>
      <c r="E52" s="12"/>
      <c r="F52" s="12"/>
      <c r="G52" s="12"/>
      <c r="H52" s="12"/>
      <c r="I52" s="10"/>
      <c r="J52" s="10"/>
      <c r="K52" s="10"/>
      <c r="L52" s="10"/>
      <c r="M52" s="11"/>
      <c r="N52" s="7"/>
      <c r="O52" s="22"/>
      <c r="P52" s="5">
        <f t="shared" si="4"/>
        <v>0</v>
      </c>
    </row>
    <row r="53" spans="1:16" ht="31.5" customHeight="1" x14ac:dyDescent="0.25">
      <c r="A53" s="6" t="s">
        <v>47</v>
      </c>
      <c r="B53" s="12">
        <v>0</v>
      </c>
      <c r="C53" s="7">
        <v>0</v>
      </c>
      <c r="D53" s="37"/>
      <c r="E53" s="12"/>
      <c r="F53" s="12"/>
      <c r="G53" s="12"/>
      <c r="H53" s="12"/>
      <c r="I53" s="10"/>
      <c r="J53" s="10"/>
      <c r="K53" s="10"/>
      <c r="L53" s="10"/>
      <c r="M53" s="11"/>
      <c r="N53" s="7"/>
      <c r="O53" s="22"/>
      <c r="P53" s="5">
        <f t="shared" si="4"/>
        <v>0</v>
      </c>
    </row>
    <row r="54" spans="1:16" ht="39.75" customHeight="1" x14ac:dyDescent="0.25">
      <c r="A54" s="6" t="s">
        <v>48</v>
      </c>
      <c r="B54" s="12">
        <v>0</v>
      </c>
      <c r="C54" s="7">
        <v>0</v>
      </c>
      <c r="D54" s="37"/>
      <c r="E54" s="12"/>
      <c r="F54" s="12"/>
      <c r="G54" s="12"/>
      <c r="H54" s="12"/>
      <c r="I54" s="10"/>
      <c r="J54" s="10"/>
      <c r="K54" s="10"/>
      <c r="L54" s="10"/>
      <c r="M54" s="11"/>
      <c r="N54" s="7"/>
      <c r="O54" s="22"/>
      <c r="P54" s="5">
        <f t="shared" si="4"/>
        <v>0</v>
      </c>
    </row>
    <row r="55" spans="1:16" ht="37.5" customHeight="1" x14ac:dyDescent="0.25">
      <c r="A55" s="53" t="s">
        <v>49</v>
      </c>
      <c r="B55" s="46">
        <f>+B56+B57+B58+B59+B60+B61+B62+B63+B64</f>
        <v>1272470</v>
      </c>
      <c r="C55" s="46">
        <f>+C56+C57+C58+C59+C60+C61+C62+C63+C64</f>
        <v>0</v>
      </c>
      <c r="D55" s="46">
        <f>SUM(D56:D64)</f>
        <v>63509.31</v>
      </c>
      <c r="E55" s="46">
        <f>SUM(E56:E64)</f>
        <v>19600</v>
      </c>
      <c r="F55" s="48">
        <f t="shared" ref="F55:O55" si="7">SUM(F56:F64)</f>
        <v>0</v>
      </c>
      <c r="G55" s="48">
        <f t="shared" si="7"/>
        <v>0</v>
      </c>
      <c r="H55" s="48">
        <f t="shared" si="7"/>
        <v>0</v>
      </c>
      <c r="I55" s="48">
        <f t="shared" si="7"/>
        <v>0</v>
      </c>
      <c r="J55" s="48">
        <f t="shared" si="7"/>
        <v>0</v>
      </c>
      <c r="K55" s="48">
        <f t="shared" si="7"/>
        <v>0</v>
      </c>
      <c r="L55" s="48">
        <f t="shared" si="7"/>
        <v>0</v>
      </c>
      <c r="M55" s="48">
        <f t="shared" si="7"/>
        <v>0</v>
      </c>
      <c r="N55" s="48">
        <f t="shared" si="7"/>
        <v>0</v>
      </c>
      <c r="O55" s="48">
        <f t="shared" si="7"/>
        <v>0</v>
      </c>
      <c r="P55" s="47">
        <f t="shared" si="4"/>
        <v>83109.31</v>
      </c>
    </row>
    <row r="56" spans="1:16" ht="22.5" customHeight="1" x14ac:dyDescent="0.25">
      <c r="A56" s="6" t="s">
        <v>50</v>
      </c>
      <c r="B56" s="7">
        <v>444500</v>
      </c>
      <c r="C56" s="7"/>
      <c r="D56" s="7">
        <v>24358.6</v>
      </c>
      <c r="E56" s="9">
        <v>19600</v>
      </c>
      <c r="F56" s="9"/>
      <c r="G56" s="9"/>
      <c r="H56" s="9"/>
      <c r="I56" s="9"/>
      <c r="J56" s="9"/>
      <c r="K56" s="9"/>
      <c r="L56" s="9"/>
      <c r="M56" s="9"/>
      <c r="N56" s="9"/>
      <c r="O56" s="9"/>
      <c r="P56" s="5">
        <f t="shared" si="4"/>
        <v>43958.6</v>
      </c>
    </row>
    <row r="57" spans="1:16" ht="33" customHeight="1" x14ac:dyDescent="0.25">
      <c r="A57" s="6" t="s">
        <v>51</v>
      </c>
      <c r="B57" s="7"/>
      <c r="C57" s="8"/>
      <c r="D57" s="37">
        <v>33149.22</v>
      </c>
      <c r="E57" s="37">
        <v>0</v>
      </c>
      <c r="F57" s="37">
        <v>0</v>
      </c>
      <c r="G57" s="37">
        <v>0</v>
      </c>
      <c r="H57" s="37">
        <v>0</v>
      </c>
      <c r="I57" s="37">
        <v>0</v>
      </c>
      <c r="J57" s="10"/>
      <c r="K57" s="10"/>
      <c r="L57" s="10"/>
      <c r="M57" s="11"/>
      <c r="N57" s="7"/>
      <c r="O57" s="9"/>
      <c r="P57" s="5">
        <f t="shared" si="4"/>
        <v>33149.22</v>
      </c>
    </row>
    <row r="58" spans="1:16" ht="39" customHeight="1" x14ac:dyDescent="0.25">
      <c r="A58" s="6" t="s">
        <v>52</v>
      </c>
      <c r="B58" s="7">
        <v>816000</v>
      </c>
      <c r="C58" s="8"/>
      <c r="D58" s="37">
        <v>6001.49</v>
      </c>
      <c r="E58" s="37" t="s">
        <v>86</v>
      </c>
      <c r="F58" s="37"/>
      <c r="G58" s="37"/>
      <c r="H58" s="37"/>
      <c r="I58" s="37"/>
      <c r="J58" s="37"/>
      <c r="K58" s="37">
        <v>0</v>
      </c>
      <c r="L58" s="10"/>
      <c r="M58" s="136"/>
      <c r="N58" s="9"/>
      <c r="O58" s="9"/>
      <c r="P58" s="5" t="e">
        <f t="shared" si="4"/>
        <v>#VALUE!</v>
      </c>
    </row>
    <row r="59" spans="1:16" ht="40.5" customHeight="1" x14ac:dyDescent="0.25">
      <c r="A59" s="6" t="s">
        <v>53</v>
      </c>
      <c r="B59" s="7"/>
      <c r="C59" s="8"/>
      <c r="D59" s="37"/>
      <c r="E59" s="7"/>
      <c r="F59" s="8"/>
      <c r="G59" s="23">
        <v>0</v>
      </c>
      <c r="H59" s="10"/>
      <c r="I59" s="10"/>
      <c r="J59" s="10"/>
      <c r="K59" s="10"/>
      <c r="L59" s="10"/>
      <c r="M59" s="11"/>
      <c r="N59" s="7"/>
      <c r="O59" s="9"/>
      <c r="P59" s="5">
        <f t="shared" si="4"/>
        <v>0</v>
      </c>
    </row>
    <row r="60" spans="1:16" ht="31.5" customHeight="1" x14ac:dyDescent="0.25">
      <c r="A60" s="6" t="s">
        <v>54</v>
      </c>
      <c r="B60" s="7"/>
      <c r="C60" s="8"/>
      <c r="D60" s="37">
        <v>0</v>
      </c>
      <c r="E60" s="12">
        <v>0</v>
      </c>
      <c r="F60" s="8"/>
      <c r="G60" s="9"/>
      <c r="H60" s="9"/>
      <c r="I60" s="10"/>
      <c r="J60" s="10"/>
      <c r="K60" s="10"/>
      <c r="L60" s="10"/>
      <c r="M60" s="11"/>
      <c r="N60" s="7"/>
      <c r="O60" s="9"/>
      <c r="P60" s="5">
        <f t="shared" si="4"/>
        <v>0</v>
      </c>
    </row>
    <row r="61" spans="1:16" ht="28.5" customHeight="1" x14ac:dyDescent="0.25">
      <c r="A61" s="6" t="s">
        <v>55</v>
      </c>
      <c r="B61" s="7">
        <v>11970</v>
      </c>
      <c r="C61" s="8"/>
      <c r="D61" s="37">
        <v>0</v>
      </c>
      <c r="E61" s="12">
        <v>0</v>
      </c>
      <c r="F61" s="12"/>
      <c r="G61" s="9"/>
      <c r="H61" s="20"/>
      <c r="I61" s="20"/>
      <c r="J61" s="10"/>
      <c r="K61" s="10"/>
      <c r="L61" s="10"/>
      <c r="M61" s="11"/>
      <c r="N61" s="7"/>
      <c r="O61" s="9"/>
      <c r="P61" s="5">
        <f t="shared" si="4"/>
        <v>0</v>
      </c>
    </row>
    <row r="62" spans="1:16" ht="32.25" customHeight="1" x14ac:dyDescent="0.25">
      <c r="A62" s="6" t="s">
        <v>56</v>
      </c>
      <c r="B62" s="7"/>
      <c r="C62" s="8"/>
      <c r="D62" s="37">
        <v>0</v>
      </c>
      <c r="E62" s="12">
        <v>0</v>
      </c>
      <c r="F62" s="12"/>
      <c r="G62" s="12"/>
      <c r="H62" s="20"/>
      <c r="I62" s="20"/>
      <c r="J62" s="10"/>
      <c r="K62" s="10"/>
      <c r="L62" s="10"/>
      <c r="M62" s="11"/>
      <c r="N62" s="7"/>
      <c r="O62" s="9"/>
      <c r="P62" s="5">
        <f t="shared" si="4"/>
        <v>0</v>
      </c>
    </row>
    <row r="63" spans="1:16" ht="22.5" customHeight="1" x14ac:dyDescent="0.25">
      <c r="A63" s="6" t="s">
        <v>57</v>
      </c>
      <c r="B63" s="7"/>
      <c r="C63" s="8"/>
      <c r="D63" s="37">
        <v>0</v>
      </c>
      <c r="E63" s="12">
        <v>0</v>
      </c>
      <c r="F63" s="12"/>
      <c r="G63" s="12"/>
      <c r="H63" s="12"/>
      <c r="I63" s="20"/>
      <c r="J63" s="10"/>
      <c r="K63" s="10"/>
      <c r="L63" s="10"/>
      <c r="M63" s="11"/>
      <c r="N63" s="9"/>
      <c r="O63" s="9"/>
      <c r="P63" s="5">
        <f t="shared" si="4"/>
        <v>0</v>
      </c>
    </row>
    <row r="64" spans="1:16" ht="45" customHeight="1" x14ac:dyDescent="0.25">
      <c r="A64" s="6" t="s">
        <v>58</v>
      </c>
      <c r="B64" s="7"/>
      <c r="C64" s="8"/>
      <c r="D64" s="37">
        <v>0</v>
      </c>
      <c r="E64" s="12">
        <v>0</v>
      </c>
      <c r="F64" s="12"/>
      <c r="G64" s="12"/>
      <c r="H64" s="12"/>
      <c r="I64" s="20"/>
      <c r="J64" s="10"/>
      <c r="K64" s="10"/>
      <c r="L64" s="10"/>
      <c r="M64" s="11"/>
      <c r="N64" s="7"/>
      <c r="O64" s="12"/>
      <c r="P64" s="5">
        <f t="shared" si="4"/>
        <v>0</v>
      </c>
    </row>
    <row r="65" spans="1:17" x14ac:dyDescent="0.25">
      <c r="A65" s="3" t="s">
        <v>59</v>
      </c>
      <c r="B65" s="14">
        <f t="shared" ref="B65:D65" si="8">+B66+B67+B68+B69</f>
        <v>0</v>
      </c>
      <c r="C65" s="14"/>
      <c r="D65" s="14">
        <f t="shared" si="8"/>
        <v>0</v>
      </c>
      <c r="E65" s="14">
        <v>0</v>
      </c>
      <c r="F65" s="14"/>
      <c r="G65" s="14"/>
      <c r="H65" s="14"/>
      <c r="I65" s="16"/>
      <c r="J65" s="16"/>
      <c r="K65" s="16"/>
      <c r="L65" s="16"/>
      <c r="M65" s="17"/>
      <c r="N65" s="18"/>
      <c r="O65" s="12"/>
      <c r="P65" s="5">
        <f t="shared" si="4"/>
        <v>0</v>
      </c>
    </row>
    <row r="66" spans="1:17" ht="30.75" customHeight="1" x14ac:dyDescent="0.25">
      <c r="A66" s="6" t="s">
        <v>60</v>
      </c>
      <c r="B66" s="7"/>
      <c r="C66" s="8"/>
      <c r="D66" s="37">
        <v>0</v>
      </c>
      <c r="E66" s="19">
        <v>0</v>
      </c>
      <c r="F66" s="10"/>
      <c r="G66" s="9"/>
      <c r="H66" s="9"/>
      <c r="I66" s="10"/>
      <c r="J66" s="10"/>
      <c r="K66" s="10"/>
      <c r="L66" s="10"/>
      <c r="M66" s="11"/>
      <c r="N66" s="9"/>
      <c r="O66" s="12"/>
      <c r="P66" s="5">
        <f t="shared" si="4"/>
        <v>0</v>
      </c>
    </row>
    <row r="67" spans="1:17" ht="24" customHeight="1" x14ac:dyDescent="0.25">
      <c r="A67" s="6" t="s">
        <v>61</v>
      </c>
      <c r="B67" s="7">
        <v>0</v>
      </c>
      <c r="C67" s="7"/>
      <c r="D67" s="37">
        <v>0</v>
      </c>
      <c r="E67" s="19">
        <v>0</v>
      </c>
      <c r="F67" s="12"/>
      <c r="G67" s="12"/>
      <c r="H67" s="12"/>
      <c r="I67" s="12"/>
      <c r="J67" s="10"/>
      <c r="K67" s="10"/>
      <c r="L67" s="10"/>
      <c r="M67" s="11"/>
      <c r="N67" s="10"/>
      <c r="O67" s="12"/>
      <c r="P67" s="5">
        <f t="shared" si="4"/>
        <v>0</v>
      </c>
    </row>
    <row r="68" spans="1:17" ht="36.75" customHeight="1" x14ac:dyDescent="0.25">
      <c r="A68" s="6" t="s">
        <v>62</v>
      </c>
      <c r="B68" s="7">
        <v>0</v>
      </c>
      <c r="C68" s="7"/>
      <c r="D68" s="37">
        <v>0</v>
      </c>
      <c r="E68" s="19">
        <v>0</v>
      </c>
      <c r="F68" s="19"/>
      <c r="G68" s="19"/>
      <c r="H68" s="19"/>
      <c r="I68" s="12"/>
      <c r="J68" s="10"/>
      <c r="K68" s="10"/>
      <c r="L68" s="10"/>
      <c r="M68" s="11"/>
      <c r="N68" s="10"/>
      <c r="O68" s="12"/>
      <c r="P68" s="5">
        <f t="shared" si="4"/>
        <v>0</v>
      </c>
    </row>
    <row r="69" spans="1:17" ht="59.25" customHeight="1" x14ac:dyDescent="0.25">
      <c r="A69" s="24" t="s">
        <v>63</v>
      </c>
      <c r="B69" s="7">
        <v>0</v>
      </c>
      <c r="C69" s="7">
        <v>0</v>
      </c>
      <c r="D69" s="37">
        <v>0</v>
      </c>
      <c r="E69" s="19">
        <v>0</v>
      </c>
      <c r="F69" s="19"/>
      <c r="G69" s="19"/>
      <c r="H69" s="19"/>
      <c r="I69" s="12"/>
      <c r="J69" s="10"/>
      <c r="K69" s="10"/>
      <c r="L69" s="10"/>
      <c r="M69" s="11"/>
      <c r="N69" s="10"/>
      <c r="O69" s="12"/>
      <c r="P69" s="5">
        <f t="shared" si="4"/>
        <v>0</v>
      </c>
    </row>
    <row r="70" spans="1:17" ht="42.75" customHeight="1" x14ac:dyDescent="0.25">
      <c r="A70" s="3" t="s">
        <v>64</v>
      </c>
      <c r="B70" s="19">
        <f>SUM(B71:B72)</f>
        <v>0</v>
      </c>
      <c r="C70" s="7">
        <v>0</v>
      </c>
      <c r="D70" s="14">
        <f>+D71+D72</f>
        <v>0</v>
      </c>
      <c r="E70" s="19">
        <v>0</v>
      </c>
      <c r="F70" s="19"/>
      <c r="G70" s="19"/>
      <c r="H70" s="19"/>
      <c r="I70" s="12"/>
      <c r="J70" s="10"/>
      <c r="K70" s="10"/>
      <c r="L70" s="10"/>
      <c r="M70" s="11"/>
      <c r="N70" s="10"/>
      <c r="O70" s="12"/>
      <c r="P70" s="5">
        <f t="shared" si="4"/>
        <v>0</v>
      </c>
    </row>
    <row r="71" spans="1:17" ht="27.75" customHeight="1" x14ac:dyDescent="0.25">
      <c r="A71" s="6" t="s">
        <v>65</v>
      </c>
      <c r="B71" s="12">
        <v>0</v>
      </c>
      <c r="C71" s="7">
        <v>0</v>
      </c>
      <c r="D71" s="37">
        <v>0</v>
      </c>
      <c r="E71" s="19">
        <v>0</v>
      </c>
      <c r="F71" s="19"/>
      <c r="G71" s="19"/>
      <c r="H71" s="19"/>
      <c r="I71" s="12"/>
      <c r="J71" s="10"/>
      <c r="K71" s="10"/>
      <c r="L71" s="10"/>
      <c r="M71" s="11"/>
      <c r="N71" s="10"/>
      <c r="O71" s="12"/>
      <c r="P71" s="5">
        <f t="shared" si="4"/>
        <v>0</v>
      </c>
    </row>
    <row r="72" spans="1:17" ht="35.25" customHeight="1" x14ac:dyDescent="0.25">
      <c r="A72" s="6" t="s">
        <v>66</v>
      </c>
      <c r="B72" s="12">
        <v>0</v>
      </c>
      <c r="C72" s="7">
        <v>0</v>
      </c>
      <c r="D72" s="37">
        <v>0</v>
      </c>
      <c r="E72" s="19">
        <v>0</v>
      </c>
      <c r="F72" s="19"/>
      <c r="G72" s="19"/>
      <c r="H72" s="19"/>
      <c r="I72" s="12"/>
      <c r="J72" s="10"/>
      <c r="K72" s="10"/>
      <c r="L72" s="10"/>
      <c r="M72" s="11"/>
      <c r="N72" s="10"/>
      <c r="O72" s="12"/>
      <c r="P72" s="5">
        <f t="shared" si="4"/>
        <v>0</v>
      </c>
    </row>
    <row r="73" spans="1:17" x14ac:dyDescent="0.25">
      <c r="A73" s="53" t="s">
        <v>67</v>
      </c>
      <c r="B73" s="49">
        <f>SUM(B74:B76)</f>
        <v>51250</v>
      </c>
      <c r="C73" s="50">
        <v>0</v>
      </c>
      <c r="D73" s="46">
        <f>SUM(D74:D76)</f>
        <v>2969.63</v>
      </c>
      <c r="E73" s="46">
        <f>SUM(E74:E76)</f>
        <v>3047.65</v>
      </c>
      <c r="F73" s="52">
        <f t="shared" ref="F73:O73" si="9">SUM(F74:F85)</f>
        <v>0</v>
      </c>
      <c r="G73" s="52">
        <f t="shared" si="9"/>
        <v>0</v>
      </c>
      <c r="H73" s="52">
        <f t="shared" si="9"/>
        <v>0</v>
      </c>
      <c r="I73" s="55">
        <f t="shared" si="9"/>
        <v>0</v>
      </c>
      <c r="J73" s="55">
        <f t="shared" si="9"/>
        <v>0</v>
      </c>
      <c r="K73" s="55">
        <f t="shared" si="9"/>
        <v>0</v>
      </c>
      <c r="L73" s="55">
        <f t="shared" si="9"/>
        <v>0</v>
      </c>
      <c r="M73" s="55">
        <f t="shared" si="9"/>
        <v>0</v>
      </c>
      <c r="N73" s="55">
        <f t="shared" si="9"/>
        <v>0</v>
      </c>
      <c r="O73" s="55">
        <f t="shared" si="9"/>
        <v>0</v>
      </c>
      <c r="P73" s="47">
        <f>+D73+E73+F73+G73+H73+I73+J73+K73+L73+M73+N73+O73</f>
        <v>6017.2800000000007</v>
      </c>
    </row>
    <row r="74" spans="1:17" ht="34.5" customHeight="1" x14ac:dyDescent="0.25">
      <c r="A74" s="6" t="s">
        <v>68</v>
      </c>
      <c r="B74" s="12">
        <v>0</v>
      </c>
      <c r="C74" s="7">
        <v>0</v>
      </c>
      <c r="D74" s="37">
        <v>0</v>
      </c>
      <c r="E74" s="19">
        <v>0</v>
      </c>
      <c r="F74" s="19"/>
      <c r="G74" s="19"/>
      <c r="H74" s="19"/>
      <c r="I74" s="12"/>
      <c r="J74" s="10"/>
      <c r="K74" s="10"/>
      <c r="L74" s="10"/>
      <c r="M74" s="11"/>
      <c r="N74" s="10"/>
      <c r="O74" s="12"/>
      <c r="P74" s="5">
        <f>+D74+E74+F74+G74+H74+I74+J74+K74+L74+M74+N74+O74</f>
        <v>0</v>
      </c>
    </row>
    <row r="75" spans="1:17" ht="35.25" customHeight="1" x14ac:dyDescent="0.25">
      <c r="A75" s="6" t="s">
        <v>69</v>
      </c>
      <c r="B75" s="12">
        <v>0</v>
      </c>
      <c r="C75" s="7">
        <v>0</v>
      </c>
      <c r="D75" s="37">
        <v>0</v>
      </c>
      <c r="E75" s="19">
        <v>0</v>
      </c>
      <c r="F75" s="19"/>
      <c r="G75" s="19"/>
      <c r="H75" s="19"/>
      <c r="I75" s="12"/>
      <c r="J75" s="12"/>
      <c r="K75" s="12"/>
      <c r="L75" s="12"/>
      <c r="M75" s="11"/>
      <c r="N75" s="10"/>
      <c r="O75" s="12"/>
      <c r="P75" s="5">
        <f t="shared" si="4"/>
        <v>0</v>
      </c>
    </row>
    <row r="76" spans="1:17" ht="38.25" customHeight="1" x14ac:dyDescent="0.25">
      <c r="A76" s="6" t="s">
        <v>70</v>
      </c>
      <c r="B76" s="7">
        <v>51250</v>
      </c>
      <c r="C76" s="7"/>
      <c r="D76" s="37">
        <v>2969.63</v>
      </c>
      <c r="E76" s="37">
        <v>3047.65</v>
      </c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5">
        <f t="shared" si="4"/>
        <v>6017.2800000000007</v>
      </c>
    </row>
    <row r="77" spans="1:17" ht="23.25" customHeight="1" x14ac:dyDescent="0.25">
      <c r="A77" s="3" t="s">
        <v>71</v>
      </c>
      <c r="B77" s="19">
        <v>0</v>
      </c>
      <c r="C77" s="7">
        <v>0</v>
      </c>
      <c r="D77" s="37">
        <f>SUM(D78:D80)</f>
        <v>0</v>
      </c>
      <c r="E77" s="19">
        <v>0</v>
      </c>
      <c r="F77" s="19">
        <v>0</v>
      </c>
      <c r="G77" s="19">
        <v>0</v>
      </c>
      <c r="H77" s="19">
        <v>0</v>
      </c>
      <c r="I77" s="12"/>
      <c r="J77" s="12"/>
      <c r="K77" s="12" t="s">
        <v>126</v>
      </c>
      <c r="L77" s="12"/>
      <c r="M77" s="11"/>
      <c r="N77" s="12"/>
      <c r="O77" s="12">
        <v>0</v>
      </c>
      <c r="P77" s="5">
        <f>$P$78</f>
        <v>0</v>
      </c>
      <c r="Q77" s="25"/>
    </row>
    <row r="78" spans="1:17" ht="29.25" customHeight="1" x14ac:dyDescent="0.25">
      <c r="A78" s="6" t="s">
        <v>72</v>
      </c>
      <c r="B78" s="12">
        <v>0</v>
      </c>
      <c r="C78" s="7">
        <v>0</v>
      </c>
      <c r="D78" s="37">
        <v>0</v>
      </c>
      <c r="E78" s="19">
        <v>0</v>
      </c>
      <c r="F78" s="21"/>
      <c r="G78" s="19">
        <v>0</v>
      </c>
      <c r="H78" s="19">
        <v>0</v>
      </c>
      <c r="I78" s="12"/>
      <c r="J78" s="12"/>
      <c r="K78" s="12"/>
      <c r="L78" s="12"/>
      <c r="M78" s="11"/>
      <c r="N78" s="12"/>
      <c r="O78" s="12"/>
      <c r="P78" s="5">
        <f t="shared" ref="P78:P85" si="10">+D78+E78+F78+G78+H78+I78+J78+K78+L78+M78+N78+O78</f>
        <v>0</v>
      </c>
      <c r="Q78" s="25"/>
    </row>
    <row r="79" spans="1:17" ht="33" customHeight="1" x14ac:dyDescent="0.25">
      <c r="A79" s="6" t="s">
        <v>73</v>
      </c>
      <c r="B79" s="12">
        <v>0</v>
      </c>
      <c r="C79" s="7">
        <v>0</v>
      </c>
      <c r="D79" s="37">
        <v>0</v>
      </c>
      <c r="E79" s="19">
        <v>0</v>
      </c>
      <c r="F79" s="19">
        <v>0</v>
      </c>
      <c r="G79" s="19">
        <v>0</v>
      </c>
      <c r="H79" s="19">
        <v>0</v>
      </c>
      <c r="I79" s="12"/>
      <c r="J79" s="12"/>
      <c r="K79" s="12"/>
      <c r="L79" s="12"/>
      <c r="M79" s="11"/>
      <c r="N79" s="12"/>
      <c r="O79" s="12"/>
      <c r="P79" s="5">
        <f t="shared" si="10"/>
        <v>0</v>
      </c>
      <c r="Q79" s="25"/>
    </row>
    <row r="80" spans="1:17" ht="42.75" customHeight="1" x14ac:dyDescent="0.25">
      <c r="A80" s="6" t="s">
        <v>74</v>
      </c>
      <c r="B80" s="12">
        <v>0</v>
      </c>
      <c r="C80" s="7">
        <v>0</v>
      </c>
      <c r="D80" s="37">
        <v>0</v>
      </c>
      <c r="E80" s="19">
        <v>0</v>
      </c>
      <c r="F80" s="19">
        <v>0</v>
      </c>
      <c r="G80" s="19">
        <v>0</v>
      </c>
      <c r="H80" s="19">
        <v>0</v>
      </c>
      <c r="I80" s="12"/>
      <c r="J80" s="12"/>
      <c r="K80" s="12"/>
      <c r="L80" s="12"/>
      <c r="M80" s="11"/>
      <c r="N80" s="12"/>
      <c r="O80" s="12"/>
      <c r="P80" s="5">
        <f t="shared" si="10"/>
        <v>0</v>
      </c>
      <c r="Q80" s="25"/>
    </row>
    <row r="81" spans="1:16" ht="18.75" customHeight="1" x14ac:dyDescent="0.25">
      <c r="A81" s="3" t="s">
        <v>75</v>
      </c>
      <c r="B81" s="19">
        <v>0</v>
      </c>
      <c r="C81" s="21">
        <v>0</v>
      </c>
      <c r="D81" s="37">
        <f>SUM(D82:D83)</f>
        <v>0</v>
      </c>
      <c r="E81" s="19">
        <v>0</v>
      </c>
      <c r="F81" s="19">
        <v>0</v>
      </c>
      <c r="G81" s="19">
        <v>0</v>
      </c>
      <c r="H81" s="19">
        <v>0</v>
      </c>
      <c r="I81" s="12"/>
      <c r="J81" s="12"/>
      <c r="K81" s="12"/>
      <c r="L81" s="12"/>
      <c r="M81" s="11"/>
      <c r="N81" s="12"/>
      <c r="O81" s="12"/>
      <c r="P81" s="5">
        <f t="shared" si="10"/>
        <v>0</v>
      </c>
    </row>
    <row r="82" spans="1:16" ht="28.5" customHeight="1" x14ac:dyDescent="0.25">
      <c r="A82" s="6" t="s">
        <v>76</v>
      </c>
      <c r="B82" s="12">
        <v>0</v>
      </c>
      <c r="C82" s="7">
        <v>0</v>
      </c>
      <c r="D82" s="37">
        <v>0</v>
      </c>
      <c r="E82" s="19">
        <v>0</v>
      </c>
      <c r="F82" s="19">
        <v>0</v>
      </c>
      <c r="G82" s="19">
        <v>0</v>
      </c>
      <c r="H82" s="19">
        <v>0</v>
      </c>
      <c r="I82" s="12"/>
      <c r="J82" s="12"/>
      <c r="K82" s="12"/>
      <c r="L82" s="12"/>
      <c r="M82" s="11"/>
      <c r="N82" s="12"/>
      <c r="O82" s="12"/>
      <c r="P82" s="5">
        <f t="shared" si="10"/>
        <v>0</v>
      </c>
    </row>
    <row r="83" spans="1:16" ht="32.25" customHeight="1" x14ac:dyDescent="0.25">
      <c r="A83" s="6" t="s">
        <v>77</v>
      </c>
      <c r="B83" s="12">
        <v>0</v>
      </c>
      <c r="C83" s="7"/>
      <c r="D83" s="37">
        <v>0</v>
      </c>
      <c r="E83" s="19">
        <v>0</v>
      </c>
      <c r="F83" s="19">
        <v>0</v>
      </c>
      <c r="G83" s="19">
        <v>0</v>
      </c>
      <c r="H83" s="19">
        <v>0</v>
      </c>
      <c r="I83" s="12"/>
      <c r="J83" s="12"/>
      <c r="K83" s="12"/>
      <c r="L83" s="12"/>
      <c r="M83" s="11"/>
      <c r="N83" s="12"/>
      <c r="O83" s="12"/>
      <c r="P83" s="5">
        <f t="shared" si="10"/>
        <v>0</v>
      </c>
    </row>
    <row r="84" spans="1:16" ht="39.75" customHeight="1" x14ac:dyDescent="0.25">
      <c r="A84" s="3" t="s">
        <v>78</v>
      </c>
      <c r="B84" s="19">
        <v>0</v>
      </c>
      <c r="C84" s="7">
        <v>0</v>
      </c>
      <c r="D84" s="37">
        <v>0</v>
      </c>
      <c r="E84" s="19">
        <v>0</v>
      </c>
      <c r="F84" s="19">
        <v>0</v>
      </c>
      <c r="G84" s="19">
        <v>0</v>
      </c>
      <c r="H84" s="19">
        <v>0</v>
      </c>
      <c r="I84" s="12"/>
      <c r="J84" s="12"/>
      <c r="K84" s="12"/>
      <c r="L84" s="12"/>
      <c r="M84" s="11"/>
      <c r="N84" s="12"/>
      <c r="O84" s="12"/>
      <c r="P84" s="5">
        <f t="shared" si="10"/>
        <v>0</v>
      </c>
    </row>
    <row r="85" spans="1:16" ht="42" customHeight="1" thickBot="1" x14ac:dyDescent="0.3">
      <c r="A85" s="26" t="s">
        <v>79</v>
      </c>
      <c r="B85" s="27"/>
      <c r="C85" s="28">
        <v>0</v>
      </c>
      <c r="D85" s="44">
        <v>0</v>
      </c>
      <c r="E85" s="29">
        <v>0</v>
      </c>
      <c r="F85" s="29">
        <v>0</v>
      </c>
      <c r="G85" s="29">
        <v>0</v>
      </c>
      <c r="H85" s="29"/>
      <c r="I85" s="27"/>
      <c r="J85" s="27"/>
      <c r="K85" s="27"/>
      <c r="L85" s="27"/>
      <c r="M85" s="30"/>
      <c r="N85" s="27"/>
      <c r="O85" s="27"/>
      <c r="P85" s="31">
        <f t="shared" si="10"/>
        <v>0</v>
      </c>
    </row>
    <row r="86" spans="1:16" ht="15.75" thickBot="1" x14ac:dyDescent="0.3">
      <c r="A86" s="32" t="s">
        <v>80</v>
      </c>
      <c r="B86" s="59">
        <f>B13+B19+B29+B55+B73</f>
        <v>27933411</v>
      </c>
      <c r="C86" s="38">
        <f>+C13+C19+C29+C39+C55+C65</f>
        <v>0</v>
      </c>
      <c r="D86" s="45">
        <f>+D13+D19+D29+D39+D55+D65+D76</f>
        <v>1624152.59</v>
      </c>
      <c r="E86" s="45">
        <f>+E13+E19+E29+E39+E55+E65+E76</f>
        <v>1667894.5199999998</v>
      </c>
      <c r="F86" s="59">
        <f>+F13+F19+F29+F39+F55+F65+F73</f>
        <v>0</v>
      </c>
      <c r="G86" s="59">
        <f>+G13+G19+G29+G39+G55+G65+G76</f>
        <v>0</v>
      </c>
      <c r="H86" s="59">
        <f>+H13+H19+H29+H39+H55+H65+H76</f>
        <v>0</v>
      </c>
      <c r="I86" s="59">
        <f>+I13+I19+I29+I39+I55+I65+I73</f>
        <v>0</v>
      </c>
      <c r="J86" s="59">
        <f>+J13+J19+J29+J39+J55+J65+J73</f>
        <v>0</v>
      </c>
      <c r="K86" s="59">
        <f>+K13+K19+K29+K39+K55+K65</f>
        <v>0</v>
      </c>
      <c r="L86" s="59">
        <f t="shared" ref="L86" si="11">+L13+L19+L29+L39+L55+L65</f>
        <v>0</v>
      </c>
      <c r="M86" s="59">
        <f>+M13+M19+M29+M39+M55+M65+M76</f>
        <v>0</v>
      </c>
      <c r="N86" s="59">
        <f>+N13+N19+N29+N39+N55+N65+N76</f>
        <v>0</v>
      </c>
      <c r="O86" s="59">
        <f>+O13+O19+O29+O39+O55+O65+O76</f>
        <v>0</v>
      </c>
      <c r="P86" s="67">
        <f>+D86+E86+F86+G86+H86+I86+J86+K86+L86+M86+N86+O86</f>
        <v>3292047.11</v>
      </c>
    </row>
    <row r="87" spans="1:16" ht="15.75" thickBot="1" x14ac:dyDescent="0.3">
      <c r="D87" s="39"/>
    </row>
    <row r="88" spans="1:16" ht="52.5" customHeight="1" thickBot="1" x14ac:dyDescent="0.3">
      <c r="A88" s="33" t="s">
        <v>81</v>
      </c>
      <c r="D88" s="39"/>
      <c r="F88" s="34"/>
      <c r="P88" s="131">
        <f ca="1">G78:P88</f>
        <v>0</v>
      </c>
    </row>
    <row r="89" spans="1:16" ht="68.25" customHeight="1" thickBot="1" x14ac:dyDescent="0.3">
      <c r="A89" s="35" t="s">
        <v>82</v>
      </c>
      <c r="D89" s="39"/>
      <c r="F89" s="34"/>
      <c r="G89" s="34"/>
    </row>
    <row r="90" spans="1:16" ht="133.5" thickBot="1" x14ac:dyDescent="0.3">
      <c r="A90" s="36" t="s">
        <v>83</v>
      </c>
      <c r="D90" s="39"/>
    </row>
    <row r="91" spans="1:16" ht="15" hidden="1" customHeight="1" x14ac:dyDescent="0.25"/>
    <row r="92" spans="1:16" ht="15" hidden="1" customHeight="1" x14ac:dyDescent="0.25"/>
    <row r="93" spans="1:16" ht="15" hidden="1" customHeight="1" x14ac:dyDescent="0.25"/>
    <row r="95" spans="1:16" ht="2.25" customHeight="1" x14ac:dyDescent="0.25"/>
  </sheetData>
  <mergeCells count="8">
    <mergeCell ref="A2:P2"/>
    <mergeCell ref="A3:P3"/>
    <mergeCell ref="A4:P4"/>
    <mergeCell ref="A5:P5"/>
    <mergeCell ref="A10:A11"/>
    <mergeCell ref="B10:B11"/>
    <mergeCell ref="C10:C11"/>
    <mergeCell ref="D10:P10"/>
  </mergeCells>
  <phoneticPr fontId="40" type="noConversion"/>
  <pageMargins left="0.7" right="0.7" top="0.75" bottom="0.75" header="0.3" footer="0.3"/>
  <pageSetup paperSize="5" scale="64" fitToHeight="0" orientation="landscape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pageSetUpPr fitToPage="1"/>
  </sheetPr>
  <dimension ref="A1:N39"/>
  <sheetViews>
    <sheetView workbookViewId="0">
      <selection activeCell="D11" sqref="D11"/>
    </sheetView>
  </sheetViews>
  <sheetFormatPr baseColWidth="10" defaultRowHeight="15" x14ac:dyDescent="0.25"/>
  <cols>
    <col min="1" max="1" width="54.85546875" customWidth="1"/>
    <col min="2" max="2" width="27.28515625" customWidth="1"/>
    <col min="3" max="3" width="16.7109375" customWidth="1"/>
    <col min="4" max="4" width="16.42578125" customWidth="1"/>
    <col min="5" max="5" width="15.85546875" customWidth="1"/>
    <col min="6" max="6" width="16.28515625" customWidth="1"/>
    <col min="7" max="7" width="14.140625" customWidth="1"/>
    <col min="8" max="8" width="15" customWidth="1"/>
    <col min="9" max="12" width="13.140625" bestFit="1" customWidth="1"/>
    <col min="13" max="13" width="14.5703125" customWidth="1"/>
    <col min="14" max="14" width="17.42578125" customWidth="1"/>
  </cols>
  <sheetData>
    <row r="1" spans="1:14" ht="15.75" thickBot="1" x14ac:dyDescent="0.3">
      <c r="A1" s="70" t="s">
        <v>87</v>
      </c>
      <c r="B1" s="71" t="s">
        <v>88</v>
      </c>
      <c r="C1" s="72"/>
      <c r="D1" s="73"/>
      <c r="E1" s="73"/>
      <c r="F1" s="73"/>
      <c r="G1" s="73"/>
      <c r="H1" s="73"/>
      <c r="I1" s="73"/>
      <c r="J1" s="73"/>
      <c r="K1" s="73"/>
      <c r="L1" s="73"/>
      <c r="M1" s="73"/>
      <c r="N1" s="74"/>
    </row>
    <row r="2" spans="1:14" ht="15.75" x14ac:dyDescent="0.25">
      <c r="A2" s="75" t="s">
        <v>89</v>
      </c>
      <c r="B2" s="76">
        <v>46023</v>
      </c>
      <c r="C2" s="76">
        <v>46054</v>
      </c>
      <c r="D2" s="76">
        <v>46082</v>
      </c>
      <c r="E2" s="76">
        <v>46113</v>
      </c>
      <c r="F2" s="76">
        <v>46143</v>
      </c>
      <c r="G2" s="76">
        <v>46174</v>
      </c>
      <c r="H2" s="76">
        <v>46204</v>
      </c>
      <c r="I2" s="76">
        <v>46235</v>
      </c>
      <c r="J2" s="76">
        <v>46266</v>
      </c>
      <c r="K2" s="76">
        <v>46296</v>
      </c>
      <c r="L2" s="76">
        <v>46327</v>
      </c>
      <c r="M2" s="76">
        <v>46357</v>
      </c>
      <c r="N2" s="77" t="s">
        <v>127</v>
      </c>
    </row>
    <row r="3" spans="1:14" x14ac:dyDescent="0.25">
      <c r="A3" s="78" t="s">
        <v>90</v>
      </c>
      <c r="B3" s="79"/>
      <c r="C3" s="80"/>
      <c r="D3" s="81"/>
      <c r="E3" s="81"/>
      <c r="F3" s="81"/>
      <c r="G3" s="81"/>
      <c r="H3" s="81"/>
      <c r="I3" s="81"/>
      <c r="J3" s="81"/>
      <c r="K3" s="81"/>
      <c r="L3" s="81"/>
      <c r="M3" s="81"/>
      <c r="N3" s="81">
        <f>SUM(B3:M3)</f>
        <v>0</v>
      </c>
    </row>
    <row r="4" spans="1:14" x14ac:dyDescent="0.25">
      <c r="A4" s="82" t="s">
        <v>91</v>
      </c>
      <c r="B4" s="83"/>
      <c r="C4" s="84"/>
      <c r="D4" s="81"/>
      <c r="E4" s="81"/>
      <c r="F4" s="81"/>
      <c r="G4" s="81"/>
      <c r="H4" s="81"/>
      <c r="I4" s="81"/>
      <c r="J4" s="81"/>
      <c r="K4" s="81"/>
      <c r="L4" s="81"/>
      <c r="M4" s="81"/>
      <c r="N4" s="81">
        <f>SUM(B4:M4)</f>
        <v>0</v>
      </c>
    </row>
    <row r="5" spans="1:14" x14ac:dyDescent="0.25">
      <c r="A5" s="85" t="s">
        <v>92</v>
      </c>
      <c r="B5" s="83"/>
      <c r="C5" s="86"/>
      <c r="D5" s="81"/>
      <c r="E5" s="81"/>
      <c r="F5" s="81"/>
      <c r="G5" s="81"/>
      <c r="H5" s="81"/>
      <c r="I5" s="81"/>
      <c r="J5" s="81"/>
      <c r="K5" s="81"/>
      <c r="L5" s="81"/>
      <c r="M5" s="81"/>
      <c r="N5" s="81">
        <f t="shared" ref="N5:N38" si="0">SUM(B5:M5)</f>
        <v>0</v>
      </c>
    </row>
    <row r="6" spans="1:14" ht="15.75" x14ac:dyDescent="0.25">
      <c r="A6" s="82" t="s">
        <v>93</v>
      </c>
      <c r="B6" s="87"/>
      <c r="C6" s="88"/>
      <c r="D6" s="87"/>
      <c r="E6" s="87"/>
      <c r="F6" s="87"/>
      <c r="G6" s="87"/>
      <c r="H6" s="89"/>
      <c r="I6" s="89"/>
      <c r="J6" s="89"/>
      <c r="K6" s="90"/>
      <c r="L6" s="89"/>
      <c r="M6" s="81"/>
      <c r="N6" s="81">
        <f t="shared" si="0"/>
        <v>0</v>
      </c>
    </row>
    <row r="7" spans="1:14" x14ac:dyDescent="0.25">
      <c r="A7" s="82" t="s">
        <v>94</v>
      </c>
      <c r="B7" s="91"/>
      <c r="C7" s="92"/>
      <c r="D7" s="81"/>
      <c r="E7" s="81"/>
      <c r="F7" s="81"/>
      <c r="G7" s="81"/>
      <c r="H7" s="81"/>
      <c r="I7" s="81"/>
      <c r="J7" s="81"/>
      <c r="K7" s="81"/>
      <c r="L7" s="81"/>
      <c r="M7" s="81"/>
      <c r="N7" s="81">
        <f t="shared" si="0"/>
        <v>0</v>
      </c>
    </row>
    <row r="8" spans="1:14" x14ac:dyDescent="0.25">
      <c r="A8" s="82" t="s">
        <v>95</v>
      </c>
      <c r="B8" s="91"/>
      <c r="C8" s="93"/>
      <c r="D8" s="81"/>
      <c r="E8" s="81"/>
      <c r="F8" s="81"/>
      <c r="G8" s="81"/>
      <c r="H8" s="81"/>
      <c r="I8" s="81"/>
      <c r="J8" s="81"/>
      <c r="K8" s="81"/>
      <c r="L8" s="81"/>
      <c r="M8" s="81"/>
      <c r="N8" s="81">
        <f t="shared" si="0"/>
        <v>0</v>
      </c>
    </row>
    <row r="9" spans="1:14" x14ac:dyDescent="0.25">
      <c r="A9" s="82" t="s">
        <v>96</v>
      </c>
      <c r="B9" s="83"/>
      <c r="C9" s="94"/>
      <c r="D9" s="81"/>
      <c r="E9" s="81"/>
      <c r="F9" s="81"/>
      <c r="G9" s="81"/>
      <c r="H9" s="81"/>
      <c r="I9" s="81"/>
      <c r="J9" s="81"/>
      <c r="K9" s="81"/>
      <c r="L9" s="81"/>
      <c r="M9" s="81"/>
      <c r="N9" s="81">
        <f t="shared" si="0"/>
        <v>0</v>
      </c>
    </row>
    <row r="10" spans="1:14" x14ac:dyDescent="0.25">
      <c r="A10" s="82" t="s">
        <v>97</v>
      </c>
      <c r="B10" s="83"/>
      <c r="C10" s="94"/>
      <c r="D10" s="81"/>
      <c r="E10" s="81"/>
      <c r="F10" s="81"/>
      <c r="G10" s="81"/>
      <c r="H10" s="81"/>
      <c r="I10" s="81"/>
      <c r="J10" s="81"/>
      <c r="K10" s="81"/>
      <c r="L10" s="81"/>
      <c r="M10" s="81"/>
      <c r="N10" s="81">
        <f t="shared" si="0"/>
        <v>0</v>
      </c>
    </row>
    <row r="11" spans="1:14" x14ac:dyDescent="0.25">
      <c r="A11" s="82" t="s">
        <v>98</v>
      </c>
      <c r="B11" s="83"/>
      <c r="C11" s="94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>
        <f t="shared" si="0"/>
        <v>0</v>
      </c>
    </row>
    <row r="12" spans="1:14" x14ac:dyDescent="0.25">
      <c r="A12" s="82" t="s">
        <v>99</v>
      </c>
      <c r="B12" s="83"/>
      <c r="C12" s="94"/>
      <c r="D12" s="81"/>
      <c r="E12" s="81"/>
      <c r="F12" s="81"/>
      <c r="G12" s="81"/>
      <c r="H12" s="81"/>
      <c r="I12" s="81"/>
      <c r="J12" s="81"/>
      <c r="K12" s="81"/>
      <c r="L12" s="81"/>
      <c r="M12" s="81"/>
      <c r="N12" s="81">
        <f t="shared" si="0"/>
        <v>0</v>
      </c>
    </row>
    <row r="13" spans="1:14" x14ac:dyDescent="0.25">
      <c r="A13" s="82" t="s">
        <v>100</v>
      </c>
      <c r="B13" s="91"/>
      <c r="C13" s="93"/>
      <c r="D13" s="81"/>
      <c r="E13" s="81"/>
      <c r="F13" s="81"/>
      <c r="G13" s="81"/>
      <c r="H13" s="81"/>
      <c r="I13" s="81"/>
      <c r="J13" s="81"/>
      <c r="K13" s="81"/>
      <c r="L13" s="81"/>
      <c r="M13" s="81"/>
      <c r="N13" s="81">
        <f t="shared" si="0"/>
        <v>0</v>
      </c>
    </row>
    <row r="14" spans="1:14" x14ac:dyDescent="0.25">
      <c r="A14" s="82" t="s">
        <v>101</v>
      </c>
      <c r="B14" s="42">
        <v>1340735.44</v>
      </c>
      <c r="C14" s="15">
        <v>1306471.1200000001</v>
      </c>
      <c r="D14" s="130"/>
      <c r="E14" s="130"/>
      <c r="F14" s="130"/>
      <c r="G14" s="130"/>
      <c r="H14" s="130"/>
      <c r="I14" s="130"/>
      <c r="J14" s="61"/>
      <c r="K14" s="130"/>
      <c r="L14" s="130"/>
      <c r="M14" s="130"/>
      <c r="N14" s="130">
        <f>SUM(B14:M14)</f>
        <v>2647206.56</v>
      </c>
    </row>
    <row r="15" spans="1:14" x14ac:dyDescent="0.25">
      <c r="A15" s="82" t="s">
        <v>102</v>
      </c>
      <c r="B15" s="91"/>
      <c r="C15" s="93"/>
      <c r="D15" s="81"/>
      <c r="E15" s="81"/>
      <c r="F15" s="81"/>
      <c r="G15" s="81"/>
      <c r="H15" s="81"/>
      <c r="I15" s="81"/>
      <c r="J15" s="81"/>
      <c r="K15" s="81"/>
      <c r="L15" s="81"/>
      <c r="M15" s="81"/>
      <c r="N15" s="81">
        <f t="shared" si="0"/>
        <v>0</v>
      </c>
    </row>
    <row r="16" spans="1:14" x14ac:dyDescent="0.25">
      <c r="A16" s="82" t="s">
        <v>103</v>
      </c>
      <c r="B16" s="83"/>
      <c r="C16" s="94"/>
      <c r="D16" s="81"/>
      <c r="E16" s="81"/>
      <c r="F16" s="81"/>
      <c r="G16" s="81"/>
      <c r="H16" s="81"/>
      <c r="I16" s="81"/>
      <c r="J16" s="81"/>
      <c r="K16" s="81"/>
      <c r="L16" s="81"/>
      <c r="M16" s="81"/>
      <c r="N16" s="81">
        <f t="shared" si="0"/>
        <v>0</v>
      </c>
    </row>
    <row r="17" spans="1:14" x14ac:dyDescent="0.25">
      <c r="A17" s="82" t="s">
        <v>104</v>
      </c>
      <c r="B17" s="95"/>
      <c r="C17" s="96"/>
      <c r="D17" s="81"/>
      <c r="E17" s="81"/>
      <c r="F17" s="81"/>
      <c r="G17" s="81"/>
      <c r="H17" s="81"/>
      <c r="I17" s="81"/>
      <c r="J17" s="81"/>
      <c r="K17" s="81"/>
      <c r="L17" s="81"/>
      <c r="M17" s="81"/>
      <c r="N17" s="81">
        <f t="shared" si="0"/>
        <v>0</v>
      </c>
    </row>
    <row r="18" spans="1:14" x14ac:dyDescent="0.25">
      <c r="A18" s="82" t="s">
        <v>105</v>
      </c>
      <c r="B18" s="83"/>
      <c r="C18" s="94"/>
      <c r="D18" s="81"/>
      <c r="E18" s="81"/>
      <c r="F18" s="81"/>
      <c r="G18" s="81"/>
      <c r="H18" s="81"/>
      <c r="I18" s="81"/>
      <c r="J18" s="81"/>
      <c r="K18" s="81"/>
      <c r="L18" s="81"/>
      <c r="M18" s="81"/>
      <c r="N18" s="81">
        <f t="shared" si="0"/>
        <v>0</v>
      </c>
    </row>
    <row r="19" spans="1:14" x14ac:dyDescent="0.25">
      <c r="A19" s="82" t="s">
        <v>106</v>
      </c>
      <c r="B19" s="91"/>
      <c r="C19" s="93"/>
      <c r="D19" s="81"/>
      <c r="E19" s="81"/>
      <c r="F19" s="81"/>
      <c r="G19" s="81"/>
      <c r="H19" s="81"/>
      <c r="I19" s="81"/>
      <c r="J19" s="81"/>
      <c r="K19" s="81"/>
      <c r="L19" s="81"/>
      <c r="M19" s="81"/>
      <c r="N19" s="81">
        <f t="shared" si="0"/>
        <v>0</v>
      </c>
    </row>
    <row r="20" spans="1:14" x14ac:dyDescent="0.25">
      <c r="A20" s="82" t="s">
        <v>107</v>
      </c>
      <c r="B20" s="91"/>
      <c r="C20" s="93"/>
      <c r="D20" s="81"/>
      <c r="E20" s="81"/>
      <c r="F20" s="81"/>
      <c r="G20" s="81"/>
      <c r="H20" s="81"/>
      <c r="I20" s="81"/>
      <c r="J20" s="81"/>
      <c r="K20" s="81"/>
      <c r="L20" s="81"/>
      <c r="M20" s="81"/>
      <c r="N20" s="81">
        <f t="shared" si="0"/>
        <v>0</v>
      </c>
    </row>
    <row r="21" spans="1:14" x14ac:dyDescent="0.25">
      <c r="A21" s="82" t="s">
        <v>108</v>
      </c>
      <c r="B21" s="83"/>
      <c r="C21" s="94"/>
      <c r="D21" s="81"/>
      <c r="E21" s="81"/>
      <c r="F21" s="81"/>
      <c r="G21" s="81"/>
      <c r="H21" s="81"/>
      <c r="I21" s="81"/>
      <c r="J21" s="81"/>
      <c r="K21" s="81"/>
      <c r="L21" s="81"/>
      <c r="M21" s="81"/>
      <c r="N21" s="81">
        <f t="shared" si="0"/>
        <v>0</v>
      </c>
    </row>
    <row r="22" spans="1:14" ht="18.75" x14ac:dyDescent="0.3">
      <c r="A22" s="97" t="s">
        <v>109</v>
      </c>
      <c r="B22" s="98"/>
      <c r="C22" s="99"/>
      <c r="D22" s="100"/>
      <c r="E22" s="100"/>
      <c r="F22" s="100"/>
      <c r="G22" s="100"/>
      <c r="H22" s="100"/>
      <c r="I22" s="100"/>
      <c r="J22" s="100"/>
      <c r="K22" s="101"/>
      <c r="L22" s="101"/>
      <c r="M22" s="100"/>
      <c r="N22" s="100">
        <f t="shared" si="0"/>
        <v>0</v>
      </c>
    </row>
    <row r="23" spans="1:14" x14ac:dyDescent="0.25">
      <c r="A23" s="82" t="s">
        <v>110</v>
      </c>
      <c r="B23" s="91"/>
      <c r="C23" s="93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>
        <f t="shared" si="0"/>
        <v>0</v>
      </c>
    </row>
    <row r="24" spans="1:14" x14ac:dyDescent="0.25">
      <c r="A24" s="102" t="s">
        <v>111</v>
      </c>
      <c r="B24" s="103"/>
      <c r="C24" s="104"/>
      <c r="D24" s="105"/>
      <c r="E24" s="105"/>
      <c r="F24" s="105"/>
      <c r="G24" s="105"/>
      <c r="H24" s="105"/>
      <c r="I24" s="105"/>
      <c r="J24" s="105"/>
      <c r="K24" s="105"/>
      <c r="L24" s="105"/>
      <c r="M24" s="105"/>
      <c r="N24" s="105">
        <f t="shared" si="0"/>
        <v>0</v>
      </c>
    </row>
    <row r="25" spans="1:14" x14ac:dyDescent="0.25">
      <c r="A25" s="82" t="s">
        <v>112</v>
      </c>
      <c r="B25" s="106"/>
      <c r="C25" s="107"/>
      <c r="D25" s="108"/>
      <c r="E25" s="108"/>
      <c r="F25" s="108"/>
      <c r="G25" s="108"/>
      <c r="H25" s="108"/>
      <c r="I25" s="108"/>
      <c r="J25" s="108"/>
      <c r="K25" s="108"/>
      <c r="L25" s="108"/>
      <c r="M25" s="108"/>
      <c r="N25" s="108">
        <f t="shared" si="0"/>
        <v>0</v>
      </c>
    </row>
    <row r="26" spans="1:14" x14ac:dyDescent="0.25">
      <c r="A26" s="82" t="s">
        <v>113</v>
      </c>
      <c r="B26" s="91"/>
      <c r="C26" s="93"/>
      <c r="D26" s="81"/>
      <c r="E26" s="81"/>
      <c r="F26" s="81"/>
      <c r="G26" s="81"/>
      <c r="H26" s="81"/>
      <c r="I26" s="81"/>
      <c r="J26" s="81"/>
      <c r="K26" s="81"/>
      <c r="L26" s="81"/>
      <c r="M26" s="81"/>
      <c r="N26" s="81">
        <f t="shared" si="0"/>
        <v>0</v>
      </c>
    </row>
    <row r="27" spans="1:14" x14ac:dyDescent="0.25">
      <c r="A27" s="82" t="s">
        <v>114</v>
      </c>
      <c r="B27" s="91"/>
      <c r="C27" s="93"/>
      <c r="D27" s="81"/>
      <c r="E27" s="81"/>
      <c r="F27" s="81"/>
      <c r="G27" s="81"/>
      <c r="H27" s="81"/>
      <c r="I27" s="81"/>
      <c r="J27" s="81"/>
      <c r="K27" s="81"/>
      <c r="L27" s="81"/>
      <c r="M27" s="81"/>
      <c r="N27" s="81">
        <f t="shared" si="0"/>
        <v>0</v>
      </c>
    </row>
    <row r="28" spans="1:14" x14ac:dyDescent="0.25">
      <c r="A28" s="82" t="s">
        <v>115</v>
      </c>
      <c r="B28" s="91"/>
      <c r="C28" s="93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>
        <f t="shared" si="0"/>
        <v>0</v>
      </c>
    </row>
    <row r="29" spans="1:14" x14ac:dyDescent="0.25">
      <c r="A29" s="102" t="s">
        <v>116</v>
      </c>
      <c r="B29" s="103"/>
      <c r="C29" s="104"/>
      <c r="D29" s="105"/>
      <c r="E29" s="105"/>
      <c r="F29" s="105"/>
      <c r="G29" s="105"/>
      <c r="H29" s="105"/>
      <c r="I29" s="105"/>
      <c r="J29" s="105"/>
      <c r="K29" s="105"/>
      <c r="L29" s="105"/>
      <c r="M29" s="105"/>
      <c r="N29" s="105">
        <f t="shared" si="0"/>
        <v>0</v>
      </c>
    </row>
    <row r="30" spans="1:14" x14ac:dyDescent="0.25">
      <c r="A30" s="82" t="s">
        <v>117</v>
      </c>
      <c r="B30" s="91"/>
      <c r="C30" s="93"/>
      <c r="D30" s="81"/>
      <c r="E30" s="81"/>
      <c r="F30" s="81"/>
      <c r="G30" s="81"/>
      <c r="H30" s="81"/>
      <c r="I30" s="81"/>
      <c r="J30" s="81"/>
      <c r="K30" s="81"/>
      <c r="L30" s="81"/>
      <c r="M30" s="81"/>
      <c r="N30" s="81">
        <f t="shared" si="0"/>
        <v>0</v>
      </c>
    </row>
    <row r="31" spans="1:14" x14ac:dyDescent="0.25">
      <c r="A31" s="82" t="s">
        <v>118</v>
      </c>
      <c r="B31" s="83"/>
      <c r="C31" s="94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>
        <f t="shared" si="0"/>
        <v>0</v>
      </c>
    </row>
    <row r="32" spans="1:14" x14ac:dyDescent="0.25">
      <c r="A32" s="82"/>
      <c r="B32" s="109"/>
      <c r="C32" s="110"/>
      <c r="D32" s="81"/>
      <c r="E32" s="81"/>
      <c r="F32" s="81"/>
      <c r="G32" s="81"/>
      <c r="H32" s="81"/>
      <c r="I32" s="81"/>
      <c r="J32" s="81"/>
      <c r="K32" s="81"/>
      <c r="L32" s="81"/>
      <c r="M32" s="81"/>
      <c r="N32" s="81">
        <f t="shared" si="0"/>
        <v>0</v>
      </c>
    </row>
    <row r="33" spans="1:14" ht="15.75" x14ac:dyDescent="0.25">
      <c r="A33" s="111" t="s">
        <v>119</v>
      </c>
      <c r="B33" s="112"/>
      <c r="C33" s="113"/>
      <c r="D33" s="114"/>
      <c r="E33" s="114"/>
      <c r="F33" s="114"/>
      <c r="G33" s="114"/>
      <c r="H33" s="114"/>
      <c r="I33" s="114"/>
      <c r="J33" s="114"/>
      <c r="K33" s="114"/>
      <c r="L33" s="114"/>
      <c r="M33" s="114"/>
      <c r="N33" s="114">
        <f t="shared" si="0"/>
        <v>0</v>
      </c>
    </row>
    <row r="34" spans="1:14" x14ac:dyDescent="0.25">
      <c r="A34" s="115" t="s">
        <v>120</v>
      </c>
      <c r="B34" s="116"/>
      <c r="C34" s="117"/>
      <c r="D34" s="81"/>
      <c r="E34" s="81"/>
      <c r="F34" s="81"/>
      <c r="G34" s="81"/>
      <c r="H34" s="81"/>
      <c r="I34" s="81"/>
      <c r="J34" s="81"/>
      <c r="K34" s="81"/>
      <c r="L34" s="81"/>
      <c r="M34" s="81"/>
      <c r="N34" s="81">
        <f t="shared" si="0"/>
        <v>0</v>
      </c>
    </row>
    <row r="35" spans="1:14" x14ac:dyDescent="0.25">
      <c r="A35" s="115" t="s">
        <v>121</v>
      </c>
      <c r="B35" s="118"/>
      <c r="C35" s="119"/>
      <c r="D35" s="81"/>
      <c r="E35" s="81"/>
      <c r="F35" s="81"/>
      <c r="G35" s="81"/>
      <c r="H35" s="81"/>
      <c r="I35" s="81"/>
      <c r="J35" s="81"/>
      <c r="K35" s="81"/>
      <c r="L35" s="81"/>
      <c r="M35" s="81"/>
      <c r="N35" s="81">
        <f t="shared" si="0"/>
        <v>0</v>
      </c>
    </row>
    <row r="36" spans="1:14" x14ac:dyDescent="0.25">
      <c r="A36" s="115" t="s">
        <v>122</v>
      </c>
      <c r="B36" s="120"/>
      <c r="C36" s="117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>
        <f t="shared" si="0"/>
        <v>0</v>
      </c>
    </row>
    <row r="37" spans="1:14" x14ac:dyDescent="0.25">
      <c r="A37" s="115" t="s">
        <v>123</v>
      </c>
      <c r="B37" s="118"/>
      <c r="C37" s="119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>
        <f t="shared" si="0"/>
        <v>0</v>
      </c>
    </row>
    <row r="38" spans="1:14" ht="15.75" thickBot="1" x14ac:dyDescent="0.3">
      <c r="A38" s="121" t="s">
        <v>124</v>
      </c>
      <c r="B38" s="120"/>
      <c r="C38" s="122"/>
      <c r="D38" s="123"/>
      <c r="E38" s="123"/>
      <c r="F38" s="123"/>
      <c r="G38" s="123"/>
      <c r="H38" s="123"/>
      <c r="I38" s="123"/>
      <c r="J38" s="123"/>
      <c r="K38" s="123"/>
      <c r="L38" s="123"/>
      <c r="M38" s="123"/>
      <c r="N38" s="123">
        <f t="shared" si="0"/>
        <v>0</v>
      </c>
    </row>
    <row r="39" spans="1:14" ht="15.75" thickBot="1" x14ac:dyDescent="0.3">
      <c r="A39" s="124" t="s">
        <v>125</v>
      </c>
      <c r="B39" s="125"/>
      <c r="C39" s="126"/>
      <c r="D39" s="127"/>
      <c r="E39" s="127"/>
      <c r="F39" s="127"/>
      <c r="G39" s="127"/>
      <c r="H39" s="127"/>
      <c r="I39" s="128"/>
      <c r="J39" s="128"/>
      <c r="K39" s="127"/>
      <c r="L39" s="128"/>
      <c r="M39" s="127"/>
      <c r="N39" s="129">
        <f>SUM(B39:M39)</f>
        <v>0</v>
      </c>
    </row>
  </sheetData>
  <protectedRanges>
    <protectedRange algorithmName="SHA-512" hashValue="ZAfGeYA5VbL0gG93akD1xexJu2rI3UXxHwEtGuh6c0glGlh5rE1RHQPZZ54q7AqVc1jO4jlchft9pel46vZT4g==" saltValue="JJI+A7ZZczdDIztssZc9Vg==" spinCount="100000" sqref="B32:C32" name="Rango1_1_1"/>
  </protectedRanges>
  <pageMargins left="0.7" right="0.7" top="0.75" bottom="0.75" header="0.3" footer="0.3"/>
  <pageSetup scale="47" fitToHeight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ENERO -DICIEMBRE 2026</vt:lpstr>
      <vt:lpstr>INGRESOS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Vilerka Bueno</dc:creator>
  <cp:lastModifiedBy>Admin</cp:lastModifiedBy>
  <cp:lastPrinted>2026-03-16T12:52:01Z</cp:lastPrinted>
  <dcterms:created xsi:type="dcterms:W3CDTF">2023-02-03T13:15:33Z</dcterms:created>
  <dcterms:modified xsi:type="dcterms:W3CDTF">2026-03-16T12:54:09Z</dcterms:modified>
</cp:coreProperties>
</file>